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JMⅦ\Desktop\１９７thR2選手権\"/>
    </mc:Choice>
  </mc:AlternateContent>
  <workbookProtection workbookPassword="CC02" lockStructure="1"/>
  <bookViews>
    <workbookView xWindow="60" yWindow="90" windowWidth="23910" windowHeight="10815" activeTab="1"/>
  </bookViews>
  <sheets>
    <sheet name="入力注意事項" sheetId="3" r:id="rId1"/>
    <sheet name="競技者データ入力シート" sheetId="1" r:id="rId2"/>
    <sheet name="大会申込一覧表(印刷して提出)" sheetId="2" r:id="rId3"/>
    <sheet name="NANS Data" sheetId="4" state="hidden" r:id="rId4"/>
    <sheet name="data" sheetId="5" state="hidden" r:id="rId5"/>
    <sheet name="データ" sheetId="6" state="hidden" r:id="rId6"/>
  </sheets>
  <externalReferences>
    <externalReference r:id="rId7"/>
  </externalReferences>
  <definedNames>
    <definedName name="_29A1">データ!$A$40:$A$44</definedName>
    <definedName name="_29A2">データ!$E$40:$E$44</definedName>
    <definedName name="_29C1">データ!$A$47:$A$51</definedName>
    <definedName name="_29C2">データ!$E$47:$E$51</definedName>
    <definedName name="_29D1">データ!$A$54:$A$56</definedName>
    <definedName name="_29D2">データ!$E$54:$E$55</definedName>
    <definedName name="_29E1">データ!$A$60:$A$61</definedName>
    <definedName name="_29E2">データ!$E$60:$E$61</definedName>
    <definedName name="_29RA1">データ!$A$65</definedName>
    <definedName name="_29RA2">データ!$E$65</definedName>
    <definedName name="_29RC1">データ!$A$68</definedName>
    <definedName name="_29RC2">データ!$E$68</definedName>
    <definedName name="_29RD1">データ!$A$71</definedName>
    <definedName name="_29RD2">データ!$E$71</definedName>
    <definedName name="_30A1">データ!$B$40:$B$44</definedName>
    <definedName name="_30A2">データ!$F$40:$F$44</definedName>
    <definedName name="_30C1">データ!$B$47:$B$51</definedName>
    <definedName name="_30C2">データ!$F$47:$F$51</definedName>
    <definedName name="_30D1">データ!$B$54:$B$58</definedName>
    <definedName name="_30D2">データ!$F$54:$F$58</definedName>
    <definedName name="_30RA1">データ!$B$65</definedName>
    <definedName name="_30RA2">データ!$F$65</definedName>
    <definedName name="_30RC1">データ!$B$68</definedName>
    <definedName name="_30RC2">データ!$F$68</definedName>
    <definedName name="_xlnm.Print_Area" localSheetId="2">'大会申込一覧表(印刷して提出)'!$A$1:$T$117</definedName>
    <definedName name="_xlnm.Print_Area" localSheetId="0">入力注意事項!$V$13:$AF$56</definedName>
    <definedName name="_xlnm.Print_Titles" localSheetId="2">'大会申込一覧表(印刷して提出)'!$2:$16</definedName>
    <definedName name="種別">OFFSET([1]データ!$M$2,0,0,COUNTA([1]データ!$M$2:$M$10),1)</definedName>
    <definedName name="所属地">OFFSET([1]データ!$J$2,0,0,COUNTA([1]データ!$J$2:$J$200),1)</definedName>
    <definedName name="女子競技">OFFSET([1]データ!$F$2,0,0,COUNTA([1]データ!$F$2:$F$100),1)</definedName>
    <definedName name="男子競技">OFFSET([1]データ!$B$2,0,0,COUNTA([1]データ!$B$2:$B$100),1)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106" i="1" l="1"/>
  <c r="O105" i="1"/>
  <c r="O104" i="1"/>
  <c r="O103" i="1"/>
  <c r="O102" i="1"/>
  <c r="W98" i="5" s="1"/>
  <c r="O101" i="1"/>
  <c r="O100" i="1"/>
  <c r="O99" i="1"/>
  <c r="W95" i="5" s="1"/>
  <c r="O98" i="1"/>
  <c r="O97" i="1"/>
  <c r="O96" i="1"/>
  <c r="O95" i="1"/>
  <c r="W91" i="5" s="1"/>
  <c r="O94" i="1"/>
  <c r="W90" i="5" s="1"/>
  <c r="O93" i="1"/>
  <c r="O92" i="1"/>
  <c r="O91" i="1"/>
  <c r="W87" i="5" s="1"/>
  <c r="O90" i="1"/>
  <c r="O89" i="1"/>
  <c r="O88" i="1"/>
  <c r="W84" i="5" s="1"/>
  <c r="O87" i="1"/>
  <c r="W83" i="5" s="1"/>
  <c r="O86" i="1"/>
  <c r="O85" i="1"/>
  <c r="O84" i="1"/>
  <c r="O83" i="1"/>
  <c r="W79" i="5" s="1"/>
  <c r="O82" i="1"/>
  <c r="O81" i="1"/>
  <c r="O80" i="1"/>
  <c r="O79" i="1"/>
  <c r="W75" i="5" s="1"/>
  <c r="O78" i="1"/>
  <c r="O77" i="1"/>
  <c r="O76" i="1"/>
  <c r="O75" i="1"/>
  <c r="O74" i="1"/>
  <c r="O73" i="1"/>
  <c r="O72" i="1"/>
  <c r="W68" i="5" s="1"/>
  <c r="O71" i="1"/>
  <c r="W67" i="5" s="1"/>
  <c r="O70" i="1"/>
  <c r="O69" i="1"/>
  <c r="O68" i="1"/>
  <c r="O67" i="1"/>
  <c r="W63" i="5" s="1"/>
  <c r="O66" i="1"/>
  <c r="O65" i="1"/>
  <c r="O64" i="1"/>
  <c r="O63" i="1"/>
  <c r="O62" i="1"/>
  <c r="W58" i="5" s="1"/>
  <c r="O61" i="1"/>
  <c r="O60" i="1"/>
  <c r="O59" i="1"/>
  <c r="O58" i="1"/>
  <c r="O57" i="1"/>
  <c r="O56" i="1"/>
  <c r="O55" i="1"/>
  <c r="O54" i="1"/>
  <c r="O53" i="1"/>
  <c r="O52" i="1"/>
  <c r="O51" i="1"/>
  <c r="W47" i="5" s="1"/>
  <c r="O50" i="1"/>
  <c r="O49" i="1"/>
  <c r="O48" i="1"/>
  <c r="O47" i="1"/>
  <c r="W43" i="5" s="1"/>
  <c r="O46" i="1"/>
  <c r="W42" i="5" s="1"/>
  <c r="O45" i="1"/>
  <c r="O44" i="1"/>
  <c r="W40" i="5" s="1"/>
  <c r="O43" i="1"/>
  <c r="O42" i="1"/>
  <c r="O41" i="1"/>
  <c r="O40" i="1"/>
  <c r="W36" i="5" s="1"/>
  <c r="O39" i="1"/>
  <c r="W35" i="5" s="1"/>
  <c r="O38" i="1"/>
  <c r="W34" i="5" s="1"/>
  <c r="O37" i="1"/>
  <c r="O36" i="1"/>
  <c r="W32" i="5" s="1"/>
  <c r="O35" i="1"/>
  <c r="W31" i="5" s="1"/>
  <c r="O34" i="1"/>
  <c r="O33" i="1"/>
  <c r="O32" i="1"/>
  <c r="O31" i="1"/>
  <c r="W27" i="5" s="1"/>
  <c r="O30" i="1"/>
  <c r="W26" i="5" s="1"/>
  <c r="O29" i="1"/>
  <c r="O28" i="1"/>
  <c r="O27" i="1"/>
  <c r="O26" i="1"/>
  <c r="O25" i="1"/>
  <c r="O24" i="1"/>
  <c r="O23" i="1"/>
  <c r="O22" i="1"/>
  <c r="W18" i="5" s="1"/>
  <c r="O21" i="1"/>
  <c r="W17" i="5" s="1"/>
  <c r="O20" i="1"/>
  <c r="W16" i="5" s="1"/>
  <c r="O19" i="1"/>
  <c r="W15" i="5" s="1"/>
  <c r="O18" i="1"/>
  <c r="O17" i="1"/>
  <c r="O16" i="1"/>
  <c r="W12" i="5" s="1"/>
  <c r="O15" i="1"/>
  <c r="W11" i="5" s="1"/>
  <c r="O14" i="1"/>
  <c r="W10" i="5" s="1"/>
  <c r="O13" i="1"/>
  <c r="O12" i="1"/>
  <c r="W8" i="5" s="1"/>
  <c r="O11" i="1"/>
  <c r="W7" i="5" s="1"/>
  <c r="O10" i="1"/>
  <c r="O9" i="1"/>
  <c r="O8" i="1"/>
  <c r="W4" i="5" s="1"/>
  <c r="X149" i="6"/>
  <c r="U2" i="1"/>
  <c r="W149" i="6"/>
  <c r="B4" i="5"/>
  <c r="C4" i="5"/>
  <c r="D4" i="5"/>
  <c r="I4" i="5"/>
  <c r="J4" i="5"/>
  <c r="K4" i="5"/>
  <c r="L4" i="5"/>
  <c r="M4" i="5"/>
  <c r="N4" i="5"/>
  <c r="O4" i="5"/>
  <c r="P4" i="5"/>
  <c r="V4" i="5"/>
  <c r="Z4" i="5"/>
  <c r="AA4" i="5"/>
  <c r="AB4" i="5"/>
  <c r="AE4" i="5"/>
  <c r="AF4" i="5"/>
  <c r="AG4" i="5"/>
  <c r="AJ4" i="5"/>
  <c r="AK4" i="5"/>
  <c r="AL4" i="5"/>
  <c r="AO4" i="5"/>
  <c r="AQ4" i="5"/>
  <c r="AT4" i="5"/>
  <c r="AU4" i="5"/>
  <c r="AV4" i="5"/>
  <c r="B5" i="5"/>
  <c r="C5" i="5"/>
  <c r="E5" i="5" s="1"/>
  <c r="D5" i="5"/>
  <c r="H5" i="5" s="1"/>
  <c r="F5" i="5"/>
  <c r="G5" i="5"/>
  <c r="I5" i="5"/>
  <c r="J5" i="5"/>
  <c r="K5" i="5"/>
  <c r="L5" i="5"/>
  <c r="M5" i="5"/>
  <c r="N5" i="5"/>
  <c r="O5" i="5"/>
  <c r="P5" i="5"/>
  <c r="V5" i="5"/>
  <c r="W5" i="5"/>
  <c r="Z5" i="5"/>
  <c r="AA5" i="5"/>
  <c r="AB5" i="5"/>
  <c r="AE5" i="5"/>
  <c r="AF5" i="5"/>
  <c r="AG5" i="5"/>
  <c r="AJ5" i="5"/>
  <c r="AK5" i="5"/>
  <c r="AL5" i="5"/>
  <c r="AO5" i="5"/>
  <c r="AQ5" i="5"/>
  <c r="AT5" i="5"/>
  <c r="AU5" i="5"/>
  <c r="AV5" i="5"/>
  <c r="B6" i="5"/>
  <c r="C6" i="5"/>
  <c r="D6" i="5"/>
  <c r="E6" i="5"/>
  <c r="I6" i="5"/>
  <c r="J6" i="5"/>
  <c r="K6" i="5"/>
  <c r="L6" i="5"/>
  <c r="M6" i="5"/>
  <c r="N6" i="5"/>
  <c r="O6" i="5"/>
  <c r="P6" i="5"/>
  <c r="V6" i="5"/>
  <c r="W6" i="5"/>
  <c r="Z6" i="5"/>
  <c r="AA6" i="5"/>
  <c r="AB6" i="5"/>
  <c r="AE6" i="5"/>
  <c r="AF6" i="5"/>
  <c r="AG6" i="5"/>
  <c r="AJ6" i="5"/>
  <c r="AK6" i="5"/>
  <c r="AL6" i="5"/>
  <c r="AO6" i="5"/>
  <c r="AQ6" i="5"/>
  <c r="AT6" i="5"/>
  <c r="AU6" i="5"/>
  <c r="AV6" i="5"/>
  <c r="B7" i="5"/>
  <c r="C7" i="5"/>
  <c r="G7" i="5" s="1"/>
  <c r="D7" i="5"/>
  <c r="E7" i="5"/>
  <c r="I7" i="5"/>
  <c r="J7" i="5"/>
  <c r="K7" i="5"/>
  <c r="L7" i="5"/>
  <c r="M7" i="5"/>
  <c r="N7" i="5"/>
  <c r="O7" i="5"/>
  <c r="P7" i="5"/>
  <c r="V7" i="5"/>
  <c r="Z7" i="5"/>
  <c r="AA7" i="5"/>
  <c r="AB7" i="5"/>
  <c r="AE7" i="5"/>
  <c r="AF7" i="5"/>
  <c r="AG7" i="5"/>
  <c r="AJ7" i="5"/>
  <c r="AK7" i="5"/>
  <c r="AL7" i="5"/>
  <c r="AO7" i="5"/>
  <c r="AQ7" i="5"/>
  <c r="AT7" i="5"/>
  <c r="AU7" i="5"/>
  <c r="AV7" i="5"/>
  <c r="B8" i="5"/>
  <c r="C8" i="5"/>
  <c r="D8" i="5"/>
  <c r="I8" i="5"/>
  <c r="J8" i="5"/>
  <c r="K8" i="5"/>
  <c r="L8" i="5"/>
  <c r="M8" i="5"/>
  <c r="N8" i="5"/>
  <c r="O8" i="5"/>
  <c r="P8" i="5"/>
  <c r="V8" i="5"/>
  <c r="Z8" i="5"/>
  <c r="AA8" i="5"/>
  <c r="AB8" i="5"/>
  <c r="AE8" i="5"/>
  <c r="AF8" i="5"/>
  <c r="AG8" i="5"/>
  <c r="AJ8" i="5"/>
  <c r="AK8" i="5"/>
  <c r="AL8" i="5"/>
  <c r="AO8" i="5"/>
  <c r="AQ8" i="5"/>
  <c r="AT8" i="5"/>
  <c r="AU8" i="5"/>
  <c r="AV8" i="5"/>
  <c r="B9" i="5"/>
  <c r="C9" i="5"/>
  <c r="D9" i="5"/>
  <c r="F9" i="5" s="1"/>
  <c r="H9" i="5"/>
  <c r="I9" i="5"/>
  <c r="J9" i="5"/>
  <c r="K9" i="5"/>
  <c r="L9" i="5"/>
  <c r="M9" i="5"/>
  <c r="N9" i="5"/>
  <c r="O9" i="5"/>
  <c r="P9" i="5"/>
  <c r="V9" i="5"/>
  <c r="W9" i="5"/>
  <c r="Z9" i="5"/>
  <c r="AA9" i="5"/>
  <c r="AB9" i="5"/>
  <c r="AE9" i="5"/>
  <c r="AF9" i="5"/>
  <c r="AG9" i="5"/>
  <c r="AJ9" i="5"/>
  <c r="AK9" i="5"/>
  <c r="AL9" i="5"/>
  <c r="AO9" i="5"/>
  <c r="AQ9" i="5"/>
  <c r="AT9" i="5"/>
  <c r="AU9" i="5"/>
  <c r="AV9" i="5"/>
  <c r="B10" i="5"/>
  <c r="C10" i="5"/>
  <c r="D10" i="5"/>
  <c r="H10" i="5" s="1"/>
  <c r="F10" i="5"/>
  <c r="I10" i="5"/>
  <c r="J10" i="5"/>
  <c r="K10" i="5"/>
  <c r="L10" i="5"/>
  <c r="M10" i="5"/>
  <c r="N10" i="5"/>
  <c r="O10" i="5"/>
  <c r="P10" i="5"/>
  <c r="V10" i="5"/>
  <c r="Z10" i="5"/>
  <c r="AA10" i="5"/>
  <c r="AB10" i="5"/>
  <c r="AE10" i="5"/>
  <c r="AF10" i="5"/>
  <c r="AG10" i="5"/>
  <c r="AJ10" i="5"/>
  <c r="AK10" i="5"/>
  <c r="AL10" i="5"/>
  <c r="AO10" i="5"/>
  <c r="AQ10" i="5"/>
  <c r="AT10" i="5"/>
  <c r="AU10" i="5"/>
  <c r="AV10" i="5"/>
  <c r="B11" i="5"/>
  <c r="C11" i="5"/>
  <c r="D11" i="5"/>
  <c r="F11" i="5"/>
  <c r="H11" i="5"/>
  <c r="I11" i="5"/>
  <c r="J11" i="5"/>
  <c r="K11" i="5"/>
  <c r="L11" i="5"/>
  <c r="M11" i="5"/>
  <c r="N11" i="5"/>
  <c r="O11" i="5"/>
  <c r="P11" i="5"/>
  <c r="V11" i="5"/>
  <c r="Z11" i="5"/>
  <c r="AA11" i="5"/>
  <c r="AB11" i="5"/>
  <c r="AE11" i="5"/>
  <c r="AF11" i="5"/>
  <c r="AG11" i="5"/>
  <c r="AJ11" i="5"/>
  <c r="AK11" i="5"/>
  <c r="AL11" i="5"/>
  <c r="AO11" i="5"/>
  <c r="AQ11" i="5"/>
  <c r="AT11" i="5"/>
  <c r="AU11" i="5"/>
  <c r="AV11" i="5"/>
  <c r="B12" i="5"/>
  <c r="C12" i="5"/>
  <c r="D12" i="5"/>
  <c r="I12" i="5"/>
  <c r="J12" i="5"/>
  <c r="K12" i="5"/>
  <c r="L12" i="5"/>
  <c r="M12" i="5"/>
  <c r="N12" i="5"/>
  <c r="O12" i="5"/>
  <c r="P12" i="5"/>
  <c r="V12" i="5"/>
  <c r="Z12" i="5"/>
  <c r="AA12" i="5"/>
  <c r="AB12" i="5"/>
  <c r="AE12" i="5"/>
  <c r="AF12" i="5"/>
  <c r="AG12" i="5"/>
  <c r="AJ12" i="5"/>
  <c r="AK12" i="5"/>
  <c r="AL12" i="5"/>
  <c r="AO12" i="5"/>
  <c r="AQ12" i="5"/>
  <c r="AT12" i="5"/>
  <c r="AU12" i="5"/>
  <c r="AV12" i="5"/>
  <c r="B13" i="5"/>
  <c r="C13" i="5"/>
  <c r="G13" i="5" s="1"/>
  <c r="D13" i="5"/>
  <c r="H13" i="5" s="1"/>
  <c r="E13" i="5"/>
  <c r="F13" i="5"/>
  <c r="I13" i="5"/>
  <c r="J13" i="5"/>
  <c r="K13" i="5"/>
  <c r="L13" i="5"/>
  <c r="M13" i="5"/>
  <c r="N13" i="5"/>
  <c r="O13" i="5"/>
  <c r="P13" i="5"/>
  <c r="V13" i="5"/>
  <c r="W13" i="5"/>
  <c r="Z13" i="5"/>
  <c r="AA13" i="5"/>
  <c r="AB13" i="5"/>
  <c r="AE13" i="5"/>
  <c r="AF13" i="5"/>
  <c r="AG13" i="5"/>
  <c r="AJ13" i="5"/>
  <c r="AK13" i="5"/>
  <c r="AL13" i="5"/>
  <c r="AO13" i="5"/>
  <c r="AQ13" i="5"/>
  <c r="AT13" i="5"/>
  <c r="AU13" i="5"/>
  <c r="AV13" i="5"/>
  <c r="B14" i="5"/>
  <c r="C14" i="5"/>
  <c r="G14" i="5" s="1"/>
  <c r="D14" i="5"/>
  <c r="E14" i="5"/>
  <c r="I14" i="5"/>
  <c r="J14" i="5"/>
  <c r="K14" i="5"/>
  <c r="L14" i="5"/>
  <c r="M14" i="5"/>
  <c r="N14" i="5"/>
  <c r="O14" i="5"/>
  <c r="P14" i="5"/>
  <c r="V14" i="5"/>
  <c r="W14" i="5"/>
  <c r="Z14" i="5"/>
  <c r="AA14" i="5"/>
  <c r="AB14" i="5"/>
  <c r="AE14" i="5"/>
  <c r="AF14" i="5"/>
  <c r="AG14" i="5"/>
  <c r="AJ14" i="5"/>
  <c r="AK14" i="5"/>
  <c r="AL14" i="5"/>
  <c r="AO14" i="5"/>
  <c r="AQ14" i="5"/>
  <c r="AT14" i="5"/>
  <c r="AU14" i="5"/>
  <c r="AV14" i="5"/>
  <c r="B15" i="5"/>
  <c r="C15" i="5"/>
  <c r="D15" i="5"/>
  <c r="F15" i="5" s="1"/>
  <c r="H15" i="5"/>
  <c r="I15" i="5"/>
  <c r="J15" i="5"/>
  <c r="K15" i="5"/>
  <c r="L15" i="5"/>
  <c r="M15" i="5"/>
  <c r="N15" i="5"/>
  <c r="O15" i="5"/>
  <c r="P15" i="5"/>
  <c r="V15" i="5"/>
  <c r="Z15" i="5"/>
  <c r="AA15" i="5"/>
  <c r="AB15" i="5"/>
  <c r="AE15" i="5"/>
  <c r="AF15" i="5"/>
  <c r="AG15" i="5"/>
  <c r="AJ15" i="5"/>
  <c r="AK15" i="5"/>
  <c r="AL15" i="5"/>
  <c r="AO15" i="5"/>
  <c r="AQ15" i="5"/>
  <c r="AT15" i="5"/>
  <c r="AU15" i="5"/>
  <c r="AV15" i="5"/>
  <c r="B16" i="5"/>
  <c r="C16" i="5"/>
  <c r="D16" i="5"/>
  <c r="I16" i="5"/>
  <c r="J16" i="5"/>
  <c r="K16" i="5"/>
  <c r="L16" i="5"/>
  <c r="M16" i="5"/>
  <c r="N16" i="5"/>
  <c r="O16" i="5"/>
  <c r="P16" i="5"/>
  <c r="V16" i="5"/>
  <c r="Z16" i="5"/>
  <c r="AA16" i="5"/>
  <c r="AB16" i="5"/>
  <c r="AE16" i="5"/>
  <c r="AF16" i="5"/>
  <c r="AG16" i="5"/>
  <c r="AJ16" i="5"/>
  <c r="AK16" i="5"/>
  <c r="AL16" i="5"/>
  <c r="AO16" i="5"/>
  <c r="AQ16" i="5"/>
  <c r="AT16" i="5"/>
  <c r="AU16" i="5"/>
  <c r="AV16" i="5"/>
  <c r="B17" i="5"/>
  <c r="C17" i="5"/>
  <c r="D17" i="5"/>
  <c r="H17" i="5" s="1"/>
  <c r="I17" i="5"/>
  <c r="J17" i="5"/>
  <c r="K17" i="5"/>
  <c r="L17" i="5"/>
  <c r="M17" i="5"/>
  <c r="N17" i="5"/>
  <c r="O17" i="5"/>
  <c r="P17" i="5"/>
  <c r="V17" i="5"/>
  <c r="Z17" i="5"/>
  <c r="AA17" i="5"/>
  <c r="AB17" i="5"/>
  <c r="AE17" i="5"/>
  <c r="AF17" i="5"/>
  <c r="AG17" i="5"/>
  <c r="AJ17" i="5"/>
  <c r="AK17" i="5"/>
  <c r="AL17" i="5"/>
  <c r="AO17" i="5"/>
  <c r="AQ17" i="5"/>
  <c r="AT17" i="5"/>
  <c r="AU17" i="5"/>
  <c r="AV17" i="5"/>
  <c r="B18" i="5"/>
  <c r="C18" i="5"/>
  <c r="D18" i="5"/>
  <c r="E18" i="5"/>
  <c r="F18" i="5"/>
  <c r="G18" i="5"/>
  <c r="H18" i="5"/>
  <c r="I18" i="5"/>
  <c r="J18" i="5"/>
  <c r="K18" i="5"/>
  <c r="L18" i="5"/>
  <c r="M18" i="5"/>
  <c r="N18" i="5"/>
  <c r="O18" i="5"/>
  <c r="P18" i="5"/>
  <c r="V18" i="5"/>
  <c r="Z18" i="5"/>
  <c r="AA18" i="5"/>
  <c r="AB18" i="5"/>
  <c r="AE18" i="5"/>
  <c r="AF18" i="5"/>
  <c r="AG18" i="5"/>
  <c r="AJ18" i="5"/>
  <c r="AK18" i="5"/>
  <c r="AL18" i="5"/>
  <c r="AO18" i="5"/>
  <c r="AQ18" i="5"/>
  <c r="AT18" i="5"/>
  <c r="AU18" i="5"/>
  <c r="AV18" i="5"/>
  <c r="B19" i="5"/>
  <c r="C19" i="5"/>
  <c r="D19" i="5"/>
  <c r="H19" i="5"/>
  <c r="I19" i="5"/>
  <c r="J19" i="5"/>
  <c r="K19" i="5"/>
  <c r="L19" i="5"/>
  <c r="M19" i="5"/>
  <c r="N19" i="5"/>
  <c r="O19" i="5"/>
  <c r="P19" i="5"/>
  <c r="V19" i="5"/>
  <c r="W19" i="5"/>
  <c r="Z19" i="5"/>
  <c r="AA19" i="5"/>
  <c r="AB19" i="5"/>
  <c r="AE19" i="5"/>
  <c r="AF19" i="5"/>
  <c r="AG19" i="5"/>
  <c r="AJ19" i="5"/>
  <c r="AK19" i="5"/>
  <c r="AL19" i="5"/>
  <c r="AO19" i="5"/>
  <c r="AQ19" i="5"/>
  <c r="AT19" i="5"/>
  <c r="AU19" i="5"/>
  <c r="AV19" i="5"/>
  <c r="B20" i="5"/>
  <c r="C20" i="5"/>
  <c r="D20" i="5"/>
  <c r="I20" i="5"/>
  <c r="J20" i="5"/>
  <c r="K20" i="5"/>
  <c r="L20" i="5"/>
  <c r="M20" i="5"/>
  <c r="N20" i="5"/>
  <c r="O20" i="5"/>
  <c r="P20" i="5"/>
  <c r="V20" i="5"/>
  <c r="W20" i="5"/>
  <c r="Z20" i="5"/>
  <c r="AA20" i="5"/>
  <c r="AB20" i="5"/>
  <c r="AE20" i="5"/>
  <c r="AF20" i="5"/>
  <c r="AG20" i="5"/>
  <c r="AJ20" i="5"/>
  <c r="AK20" i="5"/>
  <c r="AL20" i="5"/>
  <c r="AO20" i="5"/>
  <c r="AQ20" i="5"/>
  <c r="AT20" i="5"/>
  <c r="AU20" i="5"/>
  <c r="AV20" i="5"/>
  <c r="B21" i="5"/>
  <c r="C21" i="5"/>
  <c r="E21" i="5" s="1"/>
  <c r="D21" i="5"/>
  <c r="I21" i="5"/>
  <c r="J21" i="5"/>
  <c r="K21" i="5"/>
  <c r="L21" i="5"/>
  <c r="M21" i="5"/>
  <c r="N21" i="5"/>
  <c r="O21" i="5"/>
  <c r="P21" i="5"/>
  <c r="V21" i="5"/>
  <c r="W21" i="5"/>
  <c r="Z21" i="5"/>
  <c r="AA21" i="5"/>
  <c r="AB21" i="5"/>
  <c r="AE21" i="5"/>
  <c r="AF21" i="5"/>
  <c r="AG21" i="5"/>
  <c r="AJ21" i="5"/>
  <c r="AK21" i="5"/>
  <c r="AL21" i="5"/>
  <c r="AO21" i="5"/>
  <c r="AQ21" i="5"/>
  <c r="AT21" i="5"/>
  <c r="AU21" i="5"/>
  <c r="AV21" i="5"/>
  <c r="B22" i="5"/>
  <c r="C22" i="5"/>
  <c r="G22" i="5" s="1"/>
  <c r="D22" i="5"/>
  <c r="I22" i="5"/>
  <c r="J22" i="5"/>
  <c r="K22" i="5"/>
  <c r="L22" i="5"/>
  <c r="M22" i="5"/>
  <c r="N22" i="5"/>
  <c r="O22" i="5"/>
  <c r="P22" i="5"/>
  <c r="V22" i="5"/>
  <c r="W22" i="5"/>
  <c r="Z22" i="5"/>
  <c r="AA22" i="5"/>
  <c r="AB22" i="5"/>
  <c r="AE22" i="5"/>
  <c r="AF22" i="5"/>
  <c r="AG22" i="5"/>
  <c r="AJ22" i="5"/>
  <c r="AK22" i="5"/>
  <c r="AL22" i="5"/>
  <c r="AO22" i="5"/>
  <c r="AQ22" i="5"/>
  <c r="AT22" i="5"/>
  <c r="AU22" i="5"/>
  <c r="AV22" i="5"/>
  <c r="B23" i="5"/>
  <c r="C23" i="5"/>
  <c r="D23" i="5"/>
  <c r="I23" i="5"/>
  <c r="J23" i="5"/>
  <c r="K23" i="5"/>
  <c r="L23" i="5"/>
  <c r="M23" i="5"/>
  <c r="N23" i="5"/>
  <c r="O23" i="5"/>
  <c r="P23" i="5"/>
  <c r="V23" i="5"/>
  <c r="W23" i="5"/>
  <c r="Z23" i="5"/>
  <c r="AA23" i="5"/>
  <c r="AB23" i="5"/>
  <c r="AE23" i="5"/>
  <c r="AF23" i="5"/>
  <c r="AG23" i="5"/>
  <c r="AJ23" i="5"/>
  <c r="AK23" i="5"/>
  <c r="AL23" i="5"/>
  <c r="AO23" i="5"/>
  <c r="AQ23" i="5"/>
  <c r="AT23" i="5"/>
  <c r="AU23" i="5"/>
  <c r="AV23" i="5"/>
  <c r="B24" i="5"/>
  <c r="C24" i="5"/>
  <c r="D24" i="5"/>
  <c r="I24" i="5"/>
  <c r="J24" i="5"/>
  <c r="K24" i="5"/>
  <c r="L24" i="5"/>
  <c r="M24" i="5"/>
  <c r="N24" i="5"/>
  <c r="O24" i="5"/>
  <c r="P24" i="5"/>
  <c r="V24" i="5"/>
  <c r="W24" i="5"/>
  <c r="Z24" i="5"/>
  <c r="AA24" i="5"/>
  <c r="AB24" i="5"/>
  <c r="AE24" i="5"/>
  <c r="AF24" i="5"/>
  <c r="AG24" i="5"/>
  <c r="AJ24" i="5"/>
  <c r="AK24" i="5"/>
  <c r="AL24" i="5"/>
  <c r="AO24" i="5"/>
  <c r="AQ24" i="5"/>
  <c r="AT24" i="5"/>
  <c r="AU24" i="5"/>
  <c r="AV24" i="5"/>
  <c r="B25" i="5"/>
  <c r="C25" i="5"/>
  <c r="D25" i="5"/>
  <c r="H25" i="5" s="1"/>
  <c r="F25" i="5"/>
  <c r="I25" i="5"/>
  <c r="J25" i="5"/>
  <c r="K25" i="5"/>
  <c r="L25" i="5"/>
  <c r="M25" i="5"/>
  <c r="N25" i="5"/>
  <c r="O25" i="5"/>
  <c r="P25" i="5"/>
  <c r="V25" i="5"/>
  <c r="W25" i="5"/>
  <c r="Z25" i="5"/>
  <c r="AA25" i="5"/>
  <c r="AB25" i="5"/>
  <c r="AE25" i="5"/>
  <c r="AF25" i="5"/>
  <c r="AG25" i="5"/>
  <c r="AJ25" i="5"/>
  <c r="AK25" i="5"/>
  <c r="AL25" i="5"/>
  <c r="AO25" i="5"/>
  <c r="AQ25" i="5"/>
  <c r="AT25" i="5"/>
  <c r="AU25" i="5"/>
  <c r="AV25" i="5"/>
  <c r="B26" i="5"/>
  <c r="C26" i="5"/>
  <c r="D26" i="5"/>
  <c r="E26" i="5"/>
  <c r="F26" i="5"/>
  <c r="G26" i="5"/>
  <c r="H26" i="5"/>
  <c r="I26" i="5"/>
  <c r="J26" i="5"/>
  <c r="K26" i="5"/>
  <c r="L26" i="5"/>
  <c r="M26" i="5"/>
  <c r="N26" i="5"/>
  <c r="O26" i="5"/>
  <c r="P26" i="5"/>
  <c r="V26" i="5"/>
  <c r="Z26" i="5"/>
  <c r="AA26" i="5"/>
  <c r="AB26" i="5"/>
  <c r="AE26" i="5"/>
  <c r="AF26" i="5"/>
  <c r="AG26" i="5"/>
  <c r="AJ26" i="5"/>
  <c r="AK26" i="5"/>
  <c r="AL26" i="5"/>
  <c r="AO26" i="5"/>
  <c r="AQ26" i="5"/>
  <c r="AT26" i="5"/>
  <c r="AU26" i="5"/>
  <c r="AV26" i="5"/>
  <c r="B27" i="5"/>
  <c r="C27" i="5"/>
  <c r="D27" i="5"/>
  <c r="E27" i="5"/>
  <c r="G27" i="5"/>
  <c r="I27" i="5"/>
  <c r="J27" i="5"/>
  <c r="K27" i="5"/>
  <c r="L27" i="5"/>
  <c r="M27" i="5"/>
  <c r="N27" i="5"/>
  <c r="O27" i="5"/>
  <c r="P27" i="5"/>
  <c r="V27" i="5"/>
  <c r="Z27" i="5"/>
  <c r="AA27" i="5"/>
  <c r="AB27" i="5"/>
  <c r="AE27" i="5"/>
  <c r="AF27" i="5"/>
  <c r="AG27" i="5"/>
  <c r="AJ27" i="5"/>
  <c r="AK27" i="5"/>
  <c r="AL27" i="5"/>
  <c r="AO27" i="5"/>
  <c r="AQ27" i="5"/>
  <c r="AT27" i="5"/>
  <c r="AU27" i="5"/>
  <c r="AV27" i="5"/>
  <c r="B28" i="5"/>
  <c r="C28" i="5"/>
  <c r="D28" i="5"/>
  <c r="F28" i="5" s="1"/>
  <c r="H28" i="5"/>
  <c r="I28" i="5"/>
  <c r="J28" i="5"/>
  <c r="K28" i="5"/>
  <c r="L28" i="5"/>
  <c r="M28" i="5"/>
  <c r="N28" i="5"/>
  <c r="O28" i="5"/>
  <c r="P28" i="5"/>
  <c r="V28" i="5"/>
  <c r="W28" i="5"/>
  <c r="Z28" i="5"/>
  <c r="AA28" i="5"/>
  <c r="AB28" i="5"/>
  <c r="AE28" i="5"/>
  <c r="AF28" i="5"/>
  <c r="AG28" i="5"/>
  <c r="AJ28" i="5"/>
  <c r="AK28" i="5"/>
  <c r="AL28" i="5"/>
  <c r="AO28" i="5"/>
  <c r="AQ28" i="5"/>
  <c r="AT28" i="5"/>
  <c r="AU28" i="5"/>
  <c r="AV28" i="5"/>
  <c r="B29" i="5"/>
  <c r="C29" i="5"/>
  <c r="D29" i="5"/>
  <c r="H29" i="5" s="1"/>
  <c r="E29" i="5"/>
  <c r="F29" i="5"/>
  <c r="G29" i="5"/>
  <c r="I29" i="5"/>
  <c r="J29" i="5"/>
  <c r="K29" i="5"/>
  <c r="L29" i="5"/>
  <c r="M29" i="5"/>
  <c r="N29" i="5"/>
  <c r="O29" i="5"/>
  <c r="P29" i="5"/>
  <c r="V29" i="5"/>
  <c r="W29" i="5"/>
  <c r="Z29" i="5"/>
  <c r="AA29" i="5"/>
  <c r="AB29" i="5"/>
  <c r="AE29" i="5"/>
  <c r="AF29" i="5"/>
  <c r="AG29" i="5"/>
  <c r="AJ29" i="5"/>
  <c r="AK29" i="5"/>
  <c r="AL29" i="5"/>
  <c r="AO29" i="5"/>
  <c r="AQ29" i="5"/>
  <c r="AT29" i="5"/>
  <c r="AU29" i="5"/>
  <c r="AV29" i="5"/>
  <c r="B30" i="5"/>
  <c r="C30" i="5"/>
  <c r="D30" i="5"/>
  <c r="I30" i="5"/>
  <c r="J30" i="5"/>
  <c r="K30" i="5"/>
  <c r="L30" i="5"/>
  <c r="M30" i="5"/>
  <c r="N30" i="5"/>
  <c r="O30" i="5"/>
  <c r="P30" i="5"/>
  <c r="V30" i="5"/>
  <c r="W30" i="5"/>
  <c r="Z30" i="5"/>
  <c r="AA30" i="5"/>
  <c r="AB30" i="5"/>
  <c r="AE30" i="5"/>
  <c r="AF30" i="5"/>
  <c r="AG30" i="5"/>
  <c r="AJ30" i="5"/>
  <c r="AK30" i="5"/>
  <c r="AL30" i="5"/>
  <c r="AO30" i="5"/>
  <c r="AQ30" i="5"/>
  <c r="AT30" i="5"/>
  <c r="AU30" i="5"/>
  <c r="AV30" i="5"/>
  <c r="B31" i="5"/>
  <c r="C31" i="5"/>
  <c r="G31" i="5" s="1"/>
  <c r="D31" i="5"/>
  <c r="I31" i="5"/>
  <c r="J31" i="5"/>
  <c r="K31" i="5"/>
  <c r="L31" i="5"/>
  <c r="M31" i="5"/>
  <c r="N31" i="5"/>
  <c r="O31" i="5"/>
  <c r="P31" i="5"/>
  <c r="V31" i="5"/>
  <c r="Z31" i="5"/>
  <c r="AA31" i="5"/>
  <c r="AB31" i="5"/>
  <c r="AE31" i="5"/>
  <c r="AF31" i="5"/>
  <c r="AG31" i="5"/>
  <c r="AJ31" i="5"/>
  <c r="AK31" i="5"/>
  <c r="AL31" i="5"/>
  <c r="AO31" i="5"/>
  <c r="AQ31" i="5"/>
  <c r="AT31" i="5"/>
  <c r="AU31" i="5"/>
  <c r="AV31" i="5"/>
  <c r="B32" i="5"/>
  <c r="C32" i="5"/>
  <c r="D32" i="5"/>
  <c r="H32" i="5" s="1"/>
  <c r="I32" i="5"/>
  <c r="J32" i="5"/>
  <c r="K32" i="5"/>
  <c r="L32" i="5"/>
  <c r="M32" i="5"/>
  <c r="N32" i="5"/>
  <c r="O32" i="5"/>
  <c r="P32" i="5"/>
  <c r="V32" i="5"/>
  <c r="Z32" i="5"/>
  <c r="AA32" i="5"/>
  <c r="AB32" i="5"/>
  <c r="AE32" i="5"/>
  <c r="AF32" i="5"/>
  <c r="AG32" i="5"/>
  <c r="AJ32" i="5"/>
  <c r="AK32" i="5"/>
  <c r="AL32" i="5"/>
  <c r="AO32" i="5"/>
  <c r="AQ32" i="5"/>
  <c r="AT32" i="5"/>
  <c r="AU32" i="5"/>
  <c r="AV32" i="5"/>
  <c r="B33" i="5"/>
  <c r="C33" i="5"/>
  <c r="D33" i="5"/>
  <c r="E33" i="5"/>
  <c r="F33" i="5"/>
  <c r="G33" i="5"/>
  <c r="H33" i="5"/>
  <c r="I33" i="5"/>
  <c r="J33" i="5"/>
  <c r="K33" i="5"/>
  <c r="L33" i="5"/>
  <c r="M33" i="5"/>
  <c r="N33" i="5"/>
  <c r="O33" i="5"/>
  <c r="P33" i="5"/>
  <c r="V33" i="5"/>
  <c r="W33" i="5"/>
  <c r="Z33" i="5"/>
  <c r="AA33" i="5"/>
  <c r="AB33" i="5"/>
  <c r="AE33" i="5"/>
  <c r="AF33" i="5"/>
  <c r="AG33" i="5"/>
  <c r="AJ33" i="5"/>
  <c r="AK33" i="5"/>
  <c r="AL33" i="5"/>
  <c r="AO33" i="5"/>
  <c r="AQ33" i="5"/>
  <c r="AT33" i="5"/>
  <c r="AU33" i="5"/>
  <c r="AV33" i="5"/>
  <c r="B34" i="5"/>
  <c r="C34" i="5"/>
  <c r="D34" i="5"/>
  <c r="I34" i="5"/>
  <c r="J34" i="5"/>
  <c r="K34" i="5"/>
  <c r="L34" i="5"/>
  <c r="M34" i="5"/>
  <c r="N34" i="5"/>
  <c r="O34" i="5"/>
  <c r="P34" i="5"/>
  <c r="V34" i="5"/>
  <c r="Z34" i="5"/>
  <c r="AA34" i="5"/>
  <c r="AB34" i="5"/>
  <c r="AE34" i="5"/>
  <c r="AF34" i="5"/>
  <c r="AG34" i="5"/>
  <c r="AJ34" i="5"/>
  <c r="AK34" i="5"/>
  <c r="AL34" i="5"/>
  <c r="AO34" i="5"/>
  <c r="AQ34" i="5"/>
  <c r="AT34" i="5"/>
  <c r="AU34" i="5"/>
  <c r="AV34" i="5"/>
  <c r="B35" i="5"/>
  <c r="C35" i="5"/>
  <c r="E35" i="5" s="1"/>
  <c r="D35" i="5"/>
  <c r="F35" i="5"/>
  <c r="G35" i="5"/>
  <c r="H35" i="5"/>
  <c r="I35" i="5"/>
  <c r="J35" i="5"/>
  <c r="K35" i="5"/>
  <c r="L35" i="5"/>
  <c r="M35" i="5"/>
  <c r="N35" i="5"/>
  <c r="O35" i="5"/>
  <c r="P35" i="5"/>
  <c r="V35" i="5"/>
  <c r="Z35" i="5"/>
  <c r="AA35" i="5"/>
  <c r="AB35" i="5"/>
  <c r="AE35" i="5"/>
  <c r="AF35" i="5"/>
  <c r="AG35" i="5"/>
  <c r="AJ35" i="5"/>
  <c r="AK35" i="5"/>
  <c r="AL35" i="5"/>
  <c r="AO35" i="5"/>
  <c r="AQ35" i="5"/>
  <c r="AT35" i="5"/>
  <c r="AU35" i="5"/>
  <c r="AV35" i="5"/>
  <c r="B36" i="5"/>
  <c r="C36" i="5"/>
  <c r="D36" i="5"/>
  <c r="G36" i="5"/>
  <c r="I36" i="5"/>
  <c r="J36" i="5"/>
  <c r="K36" i="5"/>
  <c r="L36" i="5"/>
  <c r="M36" i="5"/>
  <c r="N36" i="5"/>
  <c r="O36" i="5"/>
  <c r="P36" i="5"/>
  <c r="V36" i="5"/>
  <c r="Z36" i="5"/>
  <c r="AA36" i="5"/>
  <c r="AB36" i="5"/>
  <c r="AE36" i="5"/>
  <c r="AF36" i="5"/>
  <c r="AG36" i="5"/>
  <c r="AJ36" i="5"/>
  <c r="AK36" i="5"/>
  <c r="AL36" i="5"/>
  <c r="AO36" i="5"/>
  <c r="AQ36" i="5"/>
  <c r="AT36" i="5"/>
  <c r="AU36" i="5"/>
  <c r="AV36" i="5"/>
  <c r="B37" i="5"/>
  <c r="C37" i="5"/>
  <c r="D37" i="5"/>
  <c r="I37" i="5"/>
  <c r="J37" i="5"/>
  <c r="K37" i="5"/>
  <c r="L37" i="5"/>
  <c r="M37" i="5"/>
  <c r="N37" i="5"/>
  <c r="O37" i="5"/>
  <c r="P37" i="5"/>
  <c r="V37" i="5"/>
  <c r="W37" i="5"/>
  <c r="Z37" i="5"/>
  <c r="AA37" i="5"/>
  <c r="AB37" i="5"/>
  <c r="AE37" i="5"/>
  <c r="AF37" i="5"/>
  <c r="AG37" i="5"/>
  <c r="AJ37" i="5"/>
  <c r="AK37" i="5"/>
  <c r="AL37" i="5"/>
  <c r="AO37" i="5"/>
  <c r="AQ37" i="5"/>
  <c r="AT37" i="5"/>
  <c r="AU37" i="5"/>
  <c r="AV37" i="5"/>
  <c r="B38" i="5"/>
  <c r="C38" i="5"/>
  <c r="G38" i="5" s="1"/>
  <c r="D38" i="5"/>
  <c r="H38" i="5" s="1"/>
  <c r="F38" i="5"/>
  <c r="I38" i="5"/>
  <c r="J38" i="5"/>
  <c r="K38" i="5"/>
  <c r="L38" i="5"/>
  <c r="M38" i="5"/>
  <c r="N38" i="5"/>
  <c r="O38" i="5"/>
  <c r="P38" i="5"/>
  <c r="V38" i="5"/>
  <c r="W38" i="5"/>
  <c r="Z38" i="5"/>
  <c r="AA38" i="5"/>
  <c r="AB38" i="5"/>
  <c r="AE38" i="5"/>
  <c r="AF38" i="5"/>
  <c r="AG38" i="5"/>
  <c r="AJ38" i="5"/>
  <c r="AK38" i="5"/>
  <c r="AL38" i="5"/>
  <c r="AO38" i="5"/>
  <c r="AQ38" i="5"/>
  <c r="AT38" i="5"/>
  <c r="AU38" i="5"/>
  <c r="AV38" i="5"/>
  <c r="B39" i="5"/>
  <c r="C39" i="5"/>
  <c r="D39" i="5"/>
  <c r="F39" i="5" s="1"/>
  <c r="H39" i="5"/>
  <c r="I39" i="5"/>
  <c r="J39" i="5"/>
  <c r="K39" i="5"/>
  <c r="L39" i="5"/>
  <c r="M39" i="5"/>
  <c r="N39" i="5"/>
  <c r="O39" i="5"/>
  <c r="P39" i="5"/>
  <c r="V39" i="5"/>
  <c r="W39" i="5"/>
  <c r="Z39" i="5"/>
  <c r="AA39" i="5"/>
  <c r="AB39" i="5"/>
  <c r="AE39" i="5"/>
  <c r="AF39" i="5"/>
  <c r="AG39" i="5"/>
  <c r="AJ39" i="5"/>
  <c r="AK39" i="5"/>
  <c r="AL39" i="5"/>
  <c r="AO39" i="5"/>
  <c r="AQ39" i="5"/>
  <c r="AT39" i="5"/>
  <c r="AU39" i="5"/>
  <c r="AV39" i="5"/>
  <c r="B40" i="5"/>
  <c r="C40" i="5"/>
  <c r="E40" i="5" s="1"/>
  <c r="D40" i="5"/>
  <c r="F40" i="5" s="1"/>
  <c r="G40" i="5"/>
  <c r="H40" i="5"/>
  <c r="I40" i="5"/>
  <c r="J40" i="5"/>
  <c r="K40" i="5"/>
  <c r="L40" i="5"/>
  <c r="M40" i="5"/>
  <c r="N40" i="5"/>
  <c r="O40" i="5"/>
  <c r="P40" i="5"/>
  <c r="V40" i="5"/>
  <c r="Z40" i="5"/>
  <c r="AA40" i="5"/>
  <c r="AB40" i="5"/>
  <c r="AE40" i="5"/>
  <c r="AF40" i="5"/>
  <c r="AG40" i="5"/>
  <c r="AJ40" i="5"/>
  <c r="AK40" i="5"/>
  <c r="AL40" i="5"/>
  <c r="AO40" i="5"/>
  <c r="AQ40" i="5"/>
  <c r="AT40" i="5"/>
  <c r="AU40" i="5"/>
  <c r="AV40" i="5"/>
  <c r="B41" i="5"/>
  <c r="C41" i="5"/>
  <c r="D41" i="5"/>
  <c r="F41" i="5" s="1"/>
  <c r="H41" i="5"/>
  <c r="I41" i="5"/>
  <c r="J41" i="5"/>
  <c r="K41" i="5"/>
  <c r="L41" i="5"/>
  <c r="M41" i="5"/>
  <c r="N41" i="5"/>
  <c r="O41" i="5"/>
  <c r="P41" i="5"/>
  <c r="V41" i="5"/>
  <c r="W41" i="5"/>
  <c r="Z41" i="5"/>
  <c r="AA41" i="5"/>
  <c r="AB41" i="5"/>
  <c r="AE41" i="5"/>
  <c r="AF41" i="5"/>
  <c r="AG41" i="5"/>
  <c r="AJ41" i="5"/>
  <c r="AK41" i="5"/>
  <c r="AL41" i="5"/>
  <c r="AO41" i="5"/>
  <c r="AQ41" i="5"/>
  <c r="AT41" i="5"/>
  <c r="AU41" i="5"/>
  <c r="AV41" i="5"/>
  <c r="B42" i="5"/>
  <c r="C42" i="5"/>
  <c r="E42" i="5" s="1"/>
  <c r="D42" i="5"/>
  <c r="F42" i="5" s="1"/>
  <c r="G42" i="5"/>
  <c r="H42" i="5"/>
  <c r="I42" i="5"/>
  <c r="J42" i="5"/>
  <c r="K42" i="5"/>
  <c r="L42" i="5"/>
  <c r="M42" i="5"/>
  <c r="N42" i="5"/>
  <c r="O42" i="5"/>
  <c r="P42" i="5"/>
  <c r="V42" i="5"/>
  <c r="Z42" i="5"/>
  <c r="AA42" i="5"/>
  <c r="AB42" i="5"/>
  <c r="AE42" i="5"/>
  <c r="AF42" i="5"/>
  <c r="AG42" i="5"/>
  <c r="AJ42" i="5"/>
  <c r="AK42" i="5"/>
  <c r="AL42" i="5"/>
  <c r="AO42" i="5"/>
  <c r="AQ42" i="5"/>
  <c r="AT42" i="5"/>
  <c r="AU42" i="5"/>
  <c r="AV42" i="5"/>
  <c r="B43" i="5"/>
  <c r="C43" i="5"/>
  <c r="D43" i="5"/>
  <c r="E43" i="5"/>
  <c r="F43" i="5"/>
  <c r="G43" i="5"/>
  <c r="H43" i="5"/>
  <c r="I43" i="5"/>
  <c r="J43" i="5"/>
  <c r="K43" i="5"/>
  <c r="L43" i="5"/>
  <c r="M43" i="5"/>
  <c r="N43" i="5"/>
  <c r="O43" i="5"/>
  <c r="P43" i="5"/>
  <c r="V43" i="5"/>
  <c r="Z43" i="5"/>
  <c r="AA43" i="5"/>
  <c r="AB43" i="5"/>
  <c r="AE43" i="5"/>
  <c r="AF43" i="5"/>
  <c r="AG43" i="5"/>
  <c r="AJ43" i="5"/>
  <c r="AK43" i="5"/>
  <c r="AL43" i="5"/>
  <c r="AO43" i="5"/>
  <c r="AQ43" i="5"/>
  <c r="AT43" i="5"/>
  <c r="AU43" i="5"/>
  <c r="AV43" i="5"/>
  <c r="B44" i="5"/>
  <c r="C44" i="5"/>
  <c r="D44" i="5"/>
  <c r="F44" i="5" s="1"/>
  <c r="E44" i="5"/>
  <c r="G44" i="5"/>
  <c r="I44" i="5"/>
  <c r="J44" i="5"/>
  <c r="K44" i="5"/>
  <c r="L44" i="5"/>
  <c r="M44" i="5"/>
  <c r="N44" i="5"/>
  <c r="O44" i="5"/>
  <c r="P44" i="5"/>
  <c r="V44" i="5"/>
  <c r="W44" i="5"/>
  <c r="Z44" i="5"/>
  <c r="AA44" i="5"/>
  <c r="AB44" i="5"/>
  <c r="AE44" i="5"/>
  <c r="AF44" i="5"/>
  <c r="AG44" i="5"/>
  <c r="AJ44" i="5"/>
  <c r="AK44" i="5"/>
  <c r="AL44" i="5"/>
  <c r="AO44" i="5"/>
  <c r="AQ44" i="5"/>
  <c r="AT44" i="5"/>
  <c r="AU44" i="5"/>
  <c r="AV44" i="5"/>
  <c r="B45" i="5"/>
  <c r="C45" i="5"/>
  <c r="D45" i="5"/>
  <c r="I45" i="5"/>
  <c r="J45" i="5"/>
  <c r="K45" i="5"/>
  <c r="L45" i="5"/>
  <c r="M45" i="5"/>
  <c r="N45" i="5"/>
  <c r="O45" i="5"/>
  <c r="P45" i="5"/>
  <c r="V45" i="5"/>
  <c r="W45" i="5"/>
  <c r="Z45" i="5"/>
  <c r="AA45" i="5"/>
  <c r="AB45" i="5"/>
  <c r="AE45" i="5"/>
  <c r="AF45" i="5"/>
  <c r="AG45" i="5"/>
  <c r="AJ45" i="5"/>
  <c r="AK45" i="5"/>
  <c r="AL45" i="5"/>
  <c r="AO45" i="5"/>
  <c r="AQ45" i="5"/>
  <c r="AT45" i="5"/>
  <c r="AU45" i="5"/>
  <c r="AV45" i="5"/>
  <c r="B46" i="5"/>
  <c r="C46" i="5"/>
  <c r="D46" i="5"/>
  <c r="E46" i="5"/>
  <c r="I46" i="5"/>
  <c r="J46" i="5"/>
  <c r="K46" i="5"/>
  <c r="L46" i="5"/>
  <c r="M46" i="5"/>
  <c r="N46" i="5"/>
  <c r="O46" i="5"/>
  <c r="P46" i="5"/>
  <c r="V46" i="5"/>
  <c r="W46" i="5"/>
  <c r="Z46" i="5"/>
  <c r="AA46" i="5"/>
  <c r="AB46" i="5"/>
  <c r="AE46" i="5"/>
  <c r="AF46" i="5"/>
  <c r="AG46" i="5"/>
  <c r="AJ46" i="5"/>
  <c r="AK46" i="5"/>
  <c r="AL46" i="5"/>
  <c r="AO46" i="5"/>
  <c r="AQ46" i="5"/>
  <c r="AT46" i="5"/>
  <c r="AU46" i="5"/>
  <c r="AV46" i="5"/>
  <c r="B47" i="5"/>
  <c r="C47" i="5"/>
  <c r="D47" i="5"/>
  <c r="I47" i="5"/>
  <c r="J47" i="5"/>
  <c r="K47" i="5"/>
  <c r="L47" i="5"/>
  <c r="M47" i="5"/>
  <c r="N47" i="5"/>
  <c r="O47" i="5"/>
  <c r="P47" i="5"/>
  <c r="V47" i="5"/>
  <c r="Z47" i="5"/>
  <c r="AA47" i="5"/>
  <c r="AB47" i="5"/>
  <c r="AE47" i="5"/>
  <c r="AF47" i="5"/>
  <c r="AG47" i="5"/>
  <c r="AJ47" i="5"/>
  <c r="AK47" i="5"/>
  <c r="AL47" i="5"/>
  <c r="AO47" i="5"/>
  <c r="AQ47" i="5"/>
  <c r="AT47" i="5"/>
  <c r="AU47" i="5"/>
  <c r="AV47" i="5"/>
  <c r="B48" i="5"/>
  <c r="C48" i="5"/>
  <c r="D48" i="5"/>
  <c r="F48" i="5" s="1"/>
  <c r="I48" i="5"/>
  <c r="J48" i="5"/>
  <c r="K48" i="5"/>
  <c r="L48" i="5"/>
  <c r="M48" i="5"/>
  <c r="N48" i="5"/>
  <c r="O48" i="5"/>
  <c r="P48" i="5"/>
  <c r="V48" i="5"/>
  <c r="W48" i="5"/>
  <c r="Z48" i="5"/>
  <c r="AA48" i="5"/>
  <c r="AB48" i="5"/>
  <c r="AE48" i="5"/>
  <c r="AF48" i="5"/>
  <c r="AG48" i="5"/>
  <c r="AJ48" i="5"/>
  <c r="AK48" i="5"/>
  <c r="AL48" i="5"/>
  <c r="AO48" i="5"/>
  <c r="AQ48" i="5"/>
  <c r="AT48" i="5"/>
  <c r="AU48" i="5"/>
  <c r="AV48" i="5"/>
  <c r="B49" i="5"/>
  <c r="C49" i="5"/>
  <c r="G49" i="5" s="1"/>
  <c r="D49" i="5"/>
  <c r="E49" i="5"/>
  <c r="I49" i="5"/>
  <c r="J49" i="5"/>
  <c r="K49" i="5"/>
  <c r="L49" i="5"/>
  <c r="M49" i="5"/>
  <c r="N49" i="5"/>
  <c r="O49" i="5"/>
  <c r="P49" i="5"/>
  <c r="V49" i="5"/>
  <c r="W49" i="5"/>
  <c r="Z49" i="5"/>
  <c r="AA49" i="5"/>
  <c r="AB49" i="5"/>
  <c r="AE49" i="5"/>
  <c r="AF49" i="5"/>
  <c r="AG49" i="5"/>
  <c r="AJ49" i="5"/>
  <c r="AK49" i="5"/>
  <c r="AL49" i="5"/>
  <c r="AO49" i="5"/>
  <c r="AQ49" i="5"/>
  <c r="AT49" i="5"/>
  <c r="AU49" i="5"/>
  <c r="AV49" i="5"/>
  <c r="B50" i="5"/>
  <c r="C50" i="5"/>
  <c r="D50" i="5"/>
  <c r="H50" i="5" s="1"/>
  <c r="F50" i="5"/>
  <c r="G50" i="5"/>
  <c r="I50" i="5"/>
  <c r="J50" i="5"/>
  <c r="K50" i="5"/>
  <c r="L50" i="5"/>
  <c r="M50" i="5"/>
  <c r="N50" i="5"/>
  <c r="O50" i="5"/>
  <c r="P50" i="5"/>
  <c r="V50" i="5"/>
  <c r="W50" i="5"/>
  <c r="Z50" i="5"/>
  <c r="AA50" i="5"/>
  <c r="AB50" i="5"/>
  <c r="AE50" i="5"/>
  <c r="AF50" i="5"/>
  <c r="AG50" i="5"/>
  <c r="AJ50" i="5"/>
  <c r="AK50" i="5"/>
  <c r="AL50" i="5"/>
  <c r="AO50" i="5"/>
  <c r="AQ50" i="5"/>
  <c r="AT50" i="5"/>
  <c r="AU50" i="5"/>
  <c r="AV50" i="5"/>
  <c r="B51" i="5"/>
  <c r="C51" i="5"/>
  <c r="D51" i="5"/>
  <c r="I51" i="5"/>
  <c r="J51" i="5"/>
  <c r="K51" i="5"/>
  <c r="L51" i="5"/>
  <c r="M51" i="5"/>
  <c r="N51" i="5"/>
  <c r="O51" i="5"/>
  <c r="P51" i="5"/>
  <c r="V51" i="5"/>
  <c r="W51" i="5"/>
  <c r="Z51" i="5"/>
  <c r="AA51" i="5"/>
  <c r="AB51" i="5"/>
  <c r="AE51" i="5"/>
  <c r="AF51" i="5"/>
  <c r="AG51" i="5"/>
  <c r="AJ51" i="5"/>
  <c r="AK51" i="5"/>
  <c r="AL51" i="5"/>
  <c r="AO51" i="5"/>
  <c r="AQ51" i="5"/>
  <c r="AT51" i="5"/>
  <c r="AU51" i="5"/>
  <c r="AV51" i="5"/>
  <c r="B52" i="5"/>
  <c r="C52" i="5"/>
  <c r="D52" i="5"/>
  <c r="H52" i="5" s="1"/>
  <c r="E52" i="5"/>
  <c r="F52" i="5"/>
  <c r="I52" i="5"/>
  <c r="J52" i="5"/>
  <c r="K52" i="5"/>
  <c r="L52" i="5"/>
  <c r="M52" i="5"/>
  <c r="N52" i="5"/>
  <c r="O52" i="5"/>
  <c r="P52" i="5"/>
  <c r="V52" i="5"/>
  <c r="W52" i="5"/>
  <c r="Z52" i="5"/>
  <c r="AA52" i="5"/>
  <c r="AB52" i="5"/>
  <c r="AE52" i="5"/>
  <c r="AF52" i="5"/>
  <c r="AG52" i="5"/>
  <c r="AJ52" i="5"/>
  <c r="AK52" i="5"/>
  <c r="AL52" i="5"/>
  <c r="AO52" i="5"/>
  <c r="AQ52" i="5"/>
  <c r="AT52" i="5"/>
  <c r="AU52" i="5"/>
  <c r="AV52" i="5"/>
  <c r="B53" i="5"/>
  <c r="C53" i="5"/>
  <c r="D53" i="5"/>
  <c r="H53" i="5" s="1"/>
  <c r="F53" i="5"/>
  <c r="I53" i="5"/>
  <c r="J53" i="5"/>
  <c r="K53" i="5"/>
  <c r="L53" i="5"/>
  <c r="M53" i="5"/>
  <c r="N53" i="5"/>
  <c r="O53" i="5"/>
  <c r="P53" i="5"/>
  <c r="V53" i="5"/>
  <c r="W53" i="5"/>
  <c r="Z53" i="5"/>
  <c r="AA53" i="5"/>
  <c r="AB53" i="5"/>
  <c r="AE53" i="5"/>
  <c r="AF53" i="5"/>
  <c r="AG53" i="5"/>
  <c r="AJ53" i="5"/>
  <c r="AK53" i="5"/>
  <c r="AL53" i="5"/>
  <c r="AO53" i="5"/>
  <c r="AQ53" i="5"/>
  <c r="AT53" i="5"/>
  <c r="AU53" i="5"/>
  <c r="AV53" i="5"/>
  <c r="B54" i="5"/>
  <c r="C54" i="5"/>
  <c r="D54" i="5"/>
  <c r="H54" i="5" s="1"/>
  <c r="F54" i="5"/>
  <c r="I54" i="5"/>
  <c r="J54" i="5"/>
  <c r="K54" i="5"/>
  <c r="L54" i="5"/>
  <c r="M54" i="5"/>
  <c r="N54" i="5"/>
  <c r="O54" i="5"/>
  <c r="P54" i="5"/>
  <c r="V54" i="5"/>
  <c r="W54" i="5"/>
  <c r="Z54" i="5"/>
  <c r="AA54" i="5"/>
  <c r="AB54" i="5"/>
  <c r="AE54" i="5"/>
  <c r="AF54" i="5"/>
  <c r="AG54" i="5"/>
  <c r="AJ54" i="5"/>
  <c r="AK54" i="5"/>
  <c r="AL54" i="5"/>
  <c r="AO54" i="5"/>
  <c r="AQ54" i="5"/>
  <c r="AT54" i="5"/>
  <c r="AU54" i="5"/>
  <c r="AV54" i="5"/>
  <c r="B55" i="5"/>
  <c r="C55" i="5"/>
  <c r="G55" i="5" s="1"/>
  <c r="D55" i="5"/>
  <c r="I55" i="5"/>
  <c r="J55" i="5"/>
  <c r="K55" i="5"/>
  <c r="L55" i="5"/>
  <c r="M55" i="5"/>
  <c r="N55" i="5"/>
  <c r="O55" i="5"/>
  <c r="P55" i="5"/>
  <c r="V55" i="5"/>
  <c r="W55" i="5"/>
  <c r="Z55" i="5"/>
  <c r="AA55" i="5"/>
  <c r="AB55" i="5"/>
  <c r="AE55" i="5"/>
  <c r="AF55" i="5"/>
  <c r="AG55" i="5"/>
  <c r="AJ55" i="5"/>
  <c r="AK55" i="5"/>
  <c r="AL55" i="5"/>
  <c r="AO55" i="5"/>
  <c r="AQ55" i="5"/>
  <c r="AT55" i="5"/>
  <c r="AU55" i="5"/>
  <c r="AV55" i="5"/>
  <c r="B56" i="5"/>
  <c r="C56" i="5"/>
  <c r="D56" i="5"/>
  <c r="I56" i="5"/>
  <c r="J56" i="5"/>
  <c r="K56" i="5"/>
  <c r="L56" i="5"/>
  <c r="M56" i="5"/>
  <c r="N56" i="5"/>
  <c r="O56" i="5"/>
  <c r="P56" i="5"/>
  <c r="V56" i="5"/>
  <c r="W56" i="5"/>
  <c r="Z56" i="5"/>
  <c r="AA56" i="5"/>
  <c r="AB56" i="5"/>
  <c r="AE56" i="5"/>
  <c r="AF56" i="5"/>
  <c r="AG56" i="5"/>
  <c r="AJ56" i="5"/>
  <c r="AK56" i="5"/>
  <c r="AL56" i="5"/>
  <c r="AO56" i="5"/>
  <c r="AQ56" i="5"/>
  <c r="AT56" i="5"/>
  <c r="AU56" i="5"/>
  <c r="AV56" i="5"/>
  <c r="B57" i="5"/>
  <c r="C57" i="5"/>
  <c r="E57" i="5" s="1"/>
  <c r="D57" i="5"/>
  <c r="F57" i="5"/>
  <c r="G57" i="5"/>
  <c r="H57" i="5"/>
  <c r="I57" i="5"/>
  <c r="J57" i="5"/>
  <c r="K57" i="5"/>
  <c r="L57" i="5"/>
  <c r="M57" i="5"/>
  <c r="N57" i="5"/>
  <c r="O57" i="5"/>
  <c r="P57" i="5"/>
  <c r="V57" i="5"/>
  <c r="W57" i="5"/>
  <c r="Z57" i="5"/>
  <c r="AA57" i="5"/>
  <c r="AB57" i="5"/>
  <c r="AE57" i="5"/>
  <c r="AF57" i="5"/>
  <c r="AG57" i="5"/>
  <c r="AJ57" i="5"/>
  <c r="AK57" i="5"/>
  <c r="AL57" i="5"/>
  <c r="AO57" i="5"/>
  <c r="AQ57" i="5"/>
  <c r="AT57" i="5"/>
  <c r="AU57" i="5"/>
  <c r="AV57" i="5"/>
  <c r="B58" i="5"/>
  <c r="C58" i="5"/>
  <c r="G58" i="5" s="1"/>
  <c r="D58" i="5"/>
  <c r="H58" i="5" s="1"/>
  <c r="E58" i="5"/>
  <c r="F58" i="5"/>
  <c r="I58" i="5"/>
  <c r="J58" i="5"/>
  <c r="K58" i="5"/>
  <c r="L58" i="5"/>
  <c r="M58" i="5"/>
  <c r="N58" i="5"/>
  <c r="O58" i="5"/>
  <c r="P58" i="5"/>
  <c r="V58" i="5"/>
  <c r="Z58" i="5"/>
  <c r="AA58" i="5"/>
  <c r="AB58" i="5"/>
  <c r="AE58" i="5"/>
  <c r="AF58" i="5"/>
  <c r="AG58" i="5"/>
  <c r="AJ58" i="5"/>
  <c r="AK58" i="5"/>
  <c r="AL58" i="5"/>
  <c r="AO58" i="5"/>
  <c r="AQ58" i="5"/>
  <c r="AT58" i="5"/>
  <c r="AU58" i="5"/>
  <c r="AV58" i="5"/>
  <c r="B59" i="5"/>
  <c r="C59" i="5"/>
  <c r="E59" i="5" s="1"/>
  <c r="D59" i="5"/>
  <c r="F59" i="5"/>
  <c r="G59" i="5"/>
  <c r="H59" i="5"/>
  <c r="I59" i="5"/>
  <c r="J59" i="5"/>
  <c r="K59" i="5"/>
  <c r="L59" i="5"/>
  <c r="M59" i="5"/>
  <c r="N59" i="5"/>
  <c r="O59" i="5"/>
  <c r="P59" i="5"/>
  <c r="V59" i="5"/>
  <c r="W59" i="5"/>
  <c r="Z59" i="5"/>
  <c r="AA59" i="5"/>
  <c r="AB59" i="5"/>
  <c r="AE59" i="5"/>
  <c r="AF59" i="5"/>
  <c r="AG59" i="5"/>
  <c r="AJ59" i="5"/>
  <c r="AK59" i="5"/>
  <c r="AL59" i="5"/>
  <c r="AO59" i="5"/>
  <c r="AQ59" i="5"/>
  <c r="AT59" i="5"/>
  <c r="AU59" i="5"/>
  <c r="AV59" i="5"/>
  <c r="B60" i="5"/>
  <c r="C60" i="5"/>
  <c r="D60" i="5"/>
  <c r="E60" i="5"/>
  <c r="I60" i="5"/>
  <c r="J60" i="5"/>
  <c r="K60" i="5"/>
  <c r="L60" i="5"/>
  <c r="M60" i="5"/>
  <c r="N60" i="5"/>
  <c r="O60" i="5"/>
  <c r="P60" i="5"/>
  <c r="V60" i="5"/>
  <c r="W60" i="5"/>
  <c r="Z60" i="5"/>
  <c r="AA60" i="5"/>
  <c r="AB60" i="5"/>
  <c r="AE60" i="5"/>
  <c r="AF60" i="5"/>
  <c r="AG60" i="5"/>
  <c r="AJ60" i="5"/>
  <c r="AK60" i="5"/>
  <c r="AL60" i="5"/>
  <c r="AO60" i="5"/>
  <c r="AQ60" i="5"/>
  <c r="AT60" i="5"/>
  <c r="AU60" i="5"/>
  <c r="AV60" i="5"/>
  <c r="B61" i="5"/>
  <c r="C61" i="5"/>
  <c r="D61" i="5"/>
  <c r="E61" i="5"/>
  <c r="I61" i="5"/>
  <c r="J61" i="5"/>
  <c r="K61" i="5"/>
  <c r="L61" i="5"/>
  <c r="M61" i="5"/>
  <c r="N61" i="5"/>
  <c r="O61" i="5"/>
  <c r="P61" i="5"/>
  <c r="V61" i="5"/>
  <c r="W61" i="5"/>
  <c r="Z61" i="5"/>
  <c r="AA61" i="5"/>
  <c r="AB61" i="5"/>
  <c r="AE61" i="5"/>
  <c r="AF61" i="5"/>
  <c r="AG61" i="5"/>
  <c r="AJ61" i="5"/>
  <c r="AK61" i="5"/>
  <c r="AL61" i="5"/>
  <c r="AO61" i="5"/>
  <c r="AQ61" i="5"/>
  <c r="AT61" i="5"/>
  <c r="AU61" i="5"/>
  <c r="AV61" i="5"/>
  <c r="B62" i="5"/>
  <c r="C62" i="5"/>
  <c r="D62" i="5"/>
  <c r="H62" i="5" s="1"/>
  <c r="F62" i="5"/>
  <c r="I62" i="5"/>
  <c r="J62" i="5"/>
  <c r="K62" i="5"/>
  <c r="L62" i="5"/>
  <c r="M62" i="5"/>
  <c r="N62" i="5"/>
  <c r="O62" i="5"/>
  <c r="P62" i="5"/>
  <c r="V62" i="5"/>
  <c r="W62" i="5"/>
  <c r="Z62" i="5"/>
  <c r="AA62" i="5"/>
  <c r="AB62" i="5"/>
  <c r="AE62" i="5"/>
  <c r="AF62" i="5"/>
  <c r="AG62" i="5"/>
  <c r="AJ62" i="5"/>
  <c r="AK62" i="5"/>
  <c r="AL62" i="5"/>
  <c r="AO62" i="5"/>
  <c r="AQ62" i="5"/>
  <c r="AT62" i="5"/>
  <c r="AU62" i="5"/>
  <c r="AV62" i="5"/>
  <c r="B63" i="5"/>
  <c r="C63" i="5"/>
  <c r="G63" i="5" s="1"/>
  <c r="D63" i="5"/>
  <c r="I63" i="5"/>
  <c r="J63" i="5"/>
  <c r="K63" i="5"/>
  <c r="L63" i="5"/>
  <c r="M63" i="5"/>
  <c r="N63" i="5"/>
  <c r="O63" i="5"/>
  <c r="P63" i="5"/>
  <c r="V63" i="5"/>
  <c r="Z63" i="5"/>
  <c r="AA63" i="5"/>
  <c r="AB63" i="5"/>
  <c r="AE63" i="5"/>
  <c r="AF63" i="5"/>
  <c r="AG63" i="5"/>
  <c r="AJ63" i="5"/>
  <c r="AK63" i="5"/>
  <c r="AL63" i="5"/>
  <c r="AO63" i="5"/>
  <c r="AQ63" i="5"/>
  <c r="AT63" i="5"/>
  <c r="AU63" i="5"/>
  <c r="AV63" i="5"/>
  <c r="B64" i="5"/>
  <c r="C64" i="5"/>
  <c r="D64" i="5"/>
  <c r="H64" i="5"/>
  <c r="I64" i="5"/>
  <c r="J64" i="5"/>
  <c r="K64" i="5"/>
  <c r="L64" i="5"/>
  <c r="M64" i="5"/>
  <c r="N64" i="5"/>
  <c r="O64" i="5"/>
  <c r="P64" i="5"/>
  <c r="V64" i="5"/>
  <c r="W64" i="5"/>
  <c r="Z64" i="5"/>
  <c r="AA64" i="5"/>
  <c r="AB64" i="5"/>
  <c r="AE64" i="5"/>
  <c r="AF64" i="5"/>
  <c r="AG64" i="5"/>
  <c r="AJ64" i="5"/>
  <c r="AK64" i="5"/>
  <c r="AL64" i="5"/>
  <c r="AO64" i="5"/>
  <c r="AQ64" i="5"/>
  <c r="AT64" i="5"/>
  <c r="AU64" i="5"/>
  <c r="AV64" i="5"/>
  <c r="B65" i="5"/>
  <c r="C65" i="5"/>
  <c r="D65" i="5"/>
  <c r="I65" i="5"/>
  <c r="J65" i="5"/>
  <c r="K65" i="5"/>
  <c r="L65" i="5"/>
  <c r="M65" i="5"/>
  <c r="N65" i="5"/>
  <c r="O65" i="5"/>
  <c r="P65" i="5"/>
  <c r="V65" i="5"/>
  <c r="W65" i="5"/>
  <c r="Z65" i="5"/>
  <c r="AA65" i="5"/>
  <c r="AB65" i="5"/>
  <c r="AE65" i="5"/>
  <c r="AF65" i="5"/>
  <c r="AG65" i="5"/>
  <c r="AJ65" i="5"/>
  <c r="AK65" i="5"/>
  <c r="AL65" i="5"/>
  <c r="AO65" i="5"/>
  <c r="AQ65" i="5"/>
  <c r="AT65" i="5"/>
  <c r="AU65" i="5"/>
  <c r="AV65" i="5"/>
  <c r="B66" i="5"/>
  <c r="C66" i="5"/>
  <c r="D66" i="5"/>
  <c r="I66" i="5"/>
  <c r="J66" i="5"/>
  <c r="K66" i="5"/>
  <c r="L66" i="5"/>
  <c r="M66" i="5"/>
  <c r="N66" i="5"/>
  <c r="O66" i="5"/>
  <c r="P66" i="5"/>
  <c r="V66" i="5"/>
  <c r="W66" i="5"/>
  <c r="Z66" i="5"/>
  <c r="AA66" i="5"/>
  <c r="AB66" i="5"/>
  <c r="AE66" i="5"/>
  <c r="AF66" i="5"/>
  <c r="AG66" i="5"/>
  <c r="AJ66" i="5"/>
  <c r="AK66" i="5"/>
  <c r="AL66" i="5"/>
  <c r="AO66" i="5"/>
  <c r="AQ66" i="5"/>
  <c r="AT66" i="5"/>
  <c r="AU66" i="5"/>
  <c r="AV66" i="5"/>
  <c r="B67" i="5"/>
  <c r="C67" i="5"/>
  <c r="E67" i="5" s="1"/>
  <c r="D67" i="5"/>
  <c r="G67" i="5"/>
  <c r="I67" i="5"/>
  <c r="J67" i="5"/>
  <c r="K67" i="5"/>
  <c r="L67" i="5"/>
  <c r="M67" i="5"/>
  <c r="N67" i="5"/>
  <c r="O67" i="5"/>
  <c r="P67" i="5"/>
  <c r="V67" i="5"/>
  <c r="Z67" i="5"/>
  <c r="AA67" i="5"/>
  <c r="AB67" i="5"/>
  <c r="AE67" i="5"/>
  <c r="AF67" i="5"/>
  <c r="AG67" i="5"/>
  <c r="AJ67" i="5"/>
  <c r="AK67" i="5"/>
  <c r="AL67" i="5"/>
  <c r="AO67" i="5"/>
  <c r="AQ67" i="5"/>
  <c r="AT67" i="5"/>
  <c r="AU67" i="5"/>
  <c r="AV67" i="5"/>
  <c r="B68" i="5"/>
  <c r="C68" i="5"/>
  <c r="G68" i="5" s="1"/>
  <c r="D68" i="5"/>
  <c r="H68" i="5" s="1"/>
  <c r="E68" i="5"/>
  <c r="F68" i="5"/>
  <c r="I68" i="5"/>
  <c r="J68" i="5"/>
  <c r="K68" i="5"/>
  <c r="L68" i="5"/>
  <c r="M68" i="5"/>
  <c r="N68" i="5"/>
  <c r="O68" i="5"/>
  <c r="P68" i="5"/>
  <c r="V68" i="5"/>
  <c r="Z68" i="5"/>
  <c r="AA68" i="5"/>
  <c r="AB68" i="5"/>
  <c r="AE68" i="5"/>
  <c r="AF68" i="5"/>
  <c r="AG68" i="5"/>
  <c r="AJ68" i="5"/>
  <c r="AK68" i="5"/>
  <c r="AL68" i="5"/>
  <c r="AO68" i="5"/>
  <c r="AQ68" i="5"/>
  <c r="AT68" i="5"/>
  <c r="AU68" i="5"/>
  <c r="AV68" i="5"/>
  <c r="B69" i="5"/>
  <c r="C69" i="5"/>
  <c r="G69" i="5" s="1"/>
  <c r="D69" i="5"/>
  <c r="I69" i="5"/>
  <c r="J69" i="5"/>
  <c r="K69" i="5"/>
  <c r="L69" i="5"/>
  <c r="M69" i="5"/>
  <c r="N69" i="5"/>
  <c r="O69" i="5"/>
  <c r="P69" i="5"/>
  <c r="V69" i="5"/>
  <c r="W69" i="5"/>
  <c r="Z69" i="5"/>
  <c r="AA69" i="5"/>
  <c r="AB69" i="5"/>
  <c r="AE69" i="5"/>
  <c r="AF69" i="5"/>
  <c r="AG69" i="5"/>
  <c r="AJ69" i="5"/>
  <c r="AK69" i="5"/>
  <c r="AL69" i="5"/>
  <c r="AO69" i="5"/>
  <c r="AQ69" i="5"/>
  <c r="AT69" i="5"/>
  <c r="AU69" i="5"/>
  <c r="AV69" i="5"/>
  <c r="B70" i="5"/>
  <c r="C70" i="5"/>
  <c r="D70" i="5"/>
  <c r="I70" i="5"/>
  <c r="J70" i="5"/>
  <c r="K70" i="5"/>
  <c r="L70" i="5"/>
  <c r="M70" i="5"/>
  <c r="N70" i="5"/>
  <c r="O70" i="5"/>
  <c r="P70" i="5"/>
  <c r="V70" i="5"/>
  <c r="W70" i="5"/>
  <c r="Z70" i="5"/>
  <c r="AA70" i="5"/>
  <c r="AB70" i="5"/>
  <c r="AE70" i="5"/>
  <c r="AF70" i="5"/>
  <c r="AG70" i="5"/>
  <c r="AJ70" i="5"/>
  <c r="AK70" i="5"/>
  <c r="AL70" i="5"/>
  <c r="AO70" i="5"/>
  <c r="AQ70" i="5"/>
  <c r="AT70" i="5"/>
  <c r="AU70" i="5"/>
  <c r="AV70" i="5"/>
  <c r="B71" i="5"/>
  <c r="C71" i="5"/>
  <c r="G71" i="5" s="1"/>
  <c r="D71" i="5"/>
  <c r="H71" i="5" s="1"/>
  <c r="E71" i="5"/>
  <c r="I71" i="5"/>
  <c r="J71" i="5"/>
  <c r="K71" i="5"/>
  <c r="L71" i="5"/>
  <c r="M71" i="5"/>
  <c r="N71" i="5"/>
  <c r="O71" i="5"/>
  <c r="P71" i="5"/>
  <c r="V71" i="5"/>
  <c r="W71" i="5"/>
  <c r="Z71" i="5"/>
  <c r="AA71" i="5"/>
  <c r="AB71" i="5"/>
  <c r="AE71" i="5"/>
  <c r="AF71" i="5"/>
  <c r="AG71" i="5"/>
  <c r="AJ71" i="5"/>
  <c r="AK71" i="5"/>
  <c r="AL71" i="5"/>
  <c r="AO71" i="5"/>
  <c r="AQ71" i="5"/>
  <c r="AT71" i="5"/>
  <c r="AU71" i="5"/>
  <c r="AV71" i="5"/>
  <c r="B72" i="5"/>
  <c r="C72" i="5"/>
  <c r="D72" i="5"/>
  <c r="F72" i="5" s="1"/>
  <c r="H72" i="5"/>
  <c r="I72" i="5"/>
  <c r="J72" i="5"/>
  <c r="K72" i="5"/>
  <c r="L72" i="5"/>
  <c r="M72" i="5"/>
  <c r="N72" i="5"/>
  <c r="O72" i="5"/>
  <c r="P72" i="5"/>
  <c r="V72" i="5"/>
  <c r="W72" i="5"/>
  <c r="Z72" i="5"/>
  <c r="AA72" i="5"/>
  <c r="AB72" i="5"/>
  <c r="AE72" i="5"/>
  <c r="AF72" i="5"/>
  <c r="AG72" i="5"/>
  <c r="AJ72" i="5"/>
  <c r="AK72" i="5"/>
  <c r="AL72" i="5"/>
  <c r="AO72" i="5"/>
  <c r="AQ72" i="5"/>
  <c r="AT72" i="5"/>
  <c r="AU72" i="5"/>
  <c r="AV72" i="5"/>
  <c r="B73" i="5"/>
  <c r="C73" i="5"/>
  <c r="E73" i="5" s="1"/>
  <c r="D73" i="5"/>
  <c r="F73" i="5"/>
  <c r="G73" i="5"/>
  <c r="H73" i="5"/>
  <c r="I73" i="5"/>
  <c r="J73" i="5"/>
  <c r="K73" i="5"/>
  <c r="L73" i="5"/>
  <c r="M73" i="5"/>
  <c r="N73" i="5"/>
  <c r="O73" i="5"/>
  <c r="P73" i="5"/>
  <c r="V73" i="5"/>
  <c r="W73" i="5"/>
  <c r="Z73" i="5"/>
  <c r="AA73" i="5"/>
  <c r="AB73" i="5"/>
  <c r="AE73" i="5"/>
  <c r="AF73" i="5"/>
  <c r="AG73" i="5"/>
  <c r="AJ73" i="5"/>
  <c r="AK73" i="5"/>
  <c r="AL73" i="5"/>
  <c r="AO73" i="5"/>
  <c r="AQ73" i="5"/>
  <c r="AT73" i="5"/>
  <c r="AU73" i="5"/>
  <c r="AV73" i="5"/>
  <c r="B74" i="5"/>
  <c r="C74" i="5"/>
  <c r="D74" i="5"/>
  <c r="I74" i="5"/>
  <c r="J74" i="5"/>
  <c r="K74" i="5"/>
  <c r="L74" i="5"/>
  <c r="M74" i="5"/>
  <c r="N74" i="5"/>
  <c r="O74" i="5"/>
  <c r="P74" i="5"/>
  <c r="V74" i="5"/>
  <c r="W74" i="5"/>
  <c r="Z74" i="5"/>
  <c r="AA74" i="5"/>
  <c r="AB74" i="5"/>
  <c r="AE74" i="5"/>
  <c r="AF74" i="5"/>
  <c r="AG74" i="5"/>
  <c r="AJ74" i="5"/>
  <c r="AK74" i="5"/>
  <c r="AL74" i="5"/>
  <c r="AO74" i="5"/>
  <c r="AQ74" i="5"/>
  <c r="AT74" i="5"/>
  <c r="AU74" i="5"/>
  <c r="AV74" i="5"/>
  <c r="B75" i="5"/>
  <c r="C75" i="5"/>
  <c r="D75" i="5"/>
  <c r="F75" i="5"/>
  <c r="I75" i="5"/>
  <c r="J75" i="5"/>
  <c r="K75" i="5"/>
  <c r="L75" i="5"/>
  <c r="M75" i="5"/>
  <c r="N75" i="5"/>
  <c r="O75" i="5"/>
  <c r="P75" i="5"/>
  <c r="V75" i="5"/>
  <c r="Z75" i="5"/>
  <c r="AA75" i="5"/>
  <c r="AB75" i="5"/>
  <c r="AE75" i="5"/>
  <c r="AF75" i="5"/>
  <c r="AG75" i="5"/>
  <c r="AJ75" i="5"/>
  <c r="AK75" i="5"/>
  <c r="AL75" i="5"/>
  <c r="AO75" i="5"/>
  <c r="AQ75" i="5"/>
  <c r="AT75" i="5"/>
  <c r="AU75" i="5"/>
  <c r="AV75" i="5"/>
  <c r="B76" i="5"/>
  <c r="C76" i="5"/>
  <c r="D76" i="5"/>
  <c r="I76" i="5"/>
  <c r="J76" i="5"/>
  <c r="K76" i="5"/>
  <c r="L76" i="5"/>
  <c r="M76" i="5"/>
  <c r="N76" i="5"/>
  <c r="O76" i="5"/>
  <c r="P76" i="5"/>
  <c r="V76" i="5"/>
  <c r="W76" i="5"/>
  <c r="Z76" i="5"/>
  <c r="AA76" i="5"/>
  <c r="AB76" i="5"/>
  <c r="AE76" i="5"/>
  <c r="AF76" i="5"/>
  <c r="AG76" i="5"/>
  <c r="AJ76" i="5"/>
  <c r="AK76" i="5"/>
  <c r="AL76" i="5"/>
  <c r="AO76" i="5"/>
  <c r="AQ76" i="5"/>
  <c r="AT76" i="5"/>
  <c r="AU76" i="5"/>
  <c r="AV76" i="5"/>
  <c r="B77" i="5"/>
  <c r="C77" i="5"/>
  <c r="D77" i="5"/>
  <c r="I77" i="5"/>
  <c r="J77" i="5"/>
  <c r="K77" i="5"/>
  <c r="L77" i="5"/>
  <c r="M77" i="5"/>
  <c r="N77" i="5"/>
  <c r="O77" i="5"/>
  <c r="P77" i="5"/>
  <c r="V77" i="5"/>
  <c r="W77" i="5"/>
  <c r="Z77" i="5"/>
  <c r="AA77" i="5"/>
  <c r="AB77" i="5"/>
  <c r="AE77" i="5"/>
  <c r="AF77" i="5"/>
  <c r="AG77" i="5"/>
  <c r="AJ77" i="5"/>
  <c r="AK77" i="5"/>
  <c r="AL77" i="5"/>
  <c r="AO77" i="5"/>
  <c r="AQ77" i="5"/>
  <c r="AT77" i="5"/>
  <c r="AU77" i="5"/>
  <c r="AV77" i="5"/>
  <c r="B78" i="5"/>
  <c r="C78" i="5"/>
  <c r="D78" i="5"/>
  <c r="H78" i="5" s="1"/>
  <c r="E78" i="5"/>
  <c r="F78" i="5"/>
  <c r="I78" i="5"/>
  <c r="J78" i="5"/>
  <c r="K78" i="5"/>
  <c r="L78" i="5"/>
  <c r="M78" i="5"/>
  <c r="N78" i="5"/>
  <c r="O78" i="5"/>
  <c r="P78" i="5"/>
  <c r="V78" i="5"/>
  <c r="W78" i="5"/>
  <c r="Z78" i="5"/>
  <c r="AA78" i="5"/>
  <c r="AB78" i="5"/>
  <c r="AE78" i="5"/>
  <c r="AF78" i="5"/>
  <c r="AG78" i="5"/>
  <c r="AJ78" i="5"/>
  <c r="AK78" i="5"/>
  <c r="AL78" i="5"/>
  <c r="AO78" i="5"/>
  <c r="AQ78" i="5"/>
  <c r="AT78" i="5"/>
  <c r="AU78" i="5"/>
  <c r="AV78" i="5"/>
  <c r="B79" i="5"/>
  <c r="C79" i="5"/>
  <c r="D79" i="5"/>
  <c r="I79" i="5"/>
  <c r="J79" i="5"/>
  <c r="K79" i="5"/>
  <c r="L79" i="5"/>
  <c r="M79" i="5"/>
  <c r="N79" i="5"/>
  <c r="O79" i="5"/>
  <c r="P79" i="5"/>
  <c r="V79" i="5"/>
  <c r="Z79" i="5"/>
  <c r="AA79" i="5"/>
  <c r="AB79" i="5"/>
  <c r="AE79" i="5"/>
  <c r="AF79" i="5"/>
  <c r="AG79" i="5"/>
  <c r="AJ79" i="5"/>
  <c r="AK79" i="5"/>
  <c r="AL79" i="5"/>
  <c r="AO79" i="5"/>
  <c r="AQ79" i="5"/>
  <c r="AT79" i="5"/>
  <c r="AU79" i="5"/>
  <c r="AV79" i="5"/>
  <c r="B80" i="5"/>
  <c r="C80" i="5"/>
  <c r="E80" i="5" s="1"/>
  <c r="D80" i="5"/>
  <c r="G80" i="5"/>
  <c r="I80" i="5"/>
  <c r="J80" i="5"/>
  <c r="K80" i="5"/>
  <c r="L80" i="5"/>
  <c r="M80" i="5"/>
  <c r="N80" i="5"/>
  <c r="O80" i="5"/>
  <c r="P80" i="5"/>
  <c r="V80" i="5"/>
  <c r="W80" i="5"/>
  <c r="Z80" i="5"/>
  <c r="AA80" i="5"/>
  <c r="AB80" i="5"/>
  <c r="AE80" i="5"/>
  <c r="AF80" i="5"/>
  <c r="AG80" i="5"/>
  <c r="AJ80" i="5"/>
  <c r="AK80" i="5"/>
  <c r="AL80" i="5"/>
  <c r="AO80" i="5"/>
  <c r="AQ80" i="5"/>
  <c r="AT80" i="5"/>
  <c r="AU80" i="5"/>
  <c r="AV80" i="5"/>
  <c r="B81" i="5"/>
  <c r="C81" i="5"/>
  <c r="D81" i="5"/>
  <c r="I81" i="5"/>
  <c r="J81" i="5"/>
  <c r="K81" i="5"/>
  <c r="L81" i="5"/>
  <c r="M81" i="5"/>
  <c r="N81" i="5"/>
  <c r="O81" i="5"/>
  <c r="P81" i="5"/>
  <c r="V81" i="5"/>
  <c r="W81" i="5"/>
  <c r="Z81" i="5"/>
  <c r="AA81" i="5"/>
  <c r="AB81" i="5"/>
  <c r="AE81" i="5"/>
  <c r="AF81" i="5"/>
  <c r="AG81" i="5"/>
  <c r="AJ81" i="5"/>
  <c r="AK81" i="5"/>
  <c r="AL81" i="5"/>
  <c r="AO81" i="5"/>
  <c r="AQ81" i="5"/>
  <c r="AT81" i="5"/>
  <c r="AU81" i="5"/>
  <c r="AV81" i="5"/>
  <c r="B82" i="5"/>
  <c r="C82" i="5"/>
  <c r="D82" i="5"/>
  <c r="E82" i="5"/>
  <c r="F82" i="5"/>
  <c r="G82" i="5"/>
  <c r="H82" i="5"/>
  <c r="I82" i="5"/>
  <c r="J82" i="5"/>
  <c r="K82" i="5"/>
  <c r="L82" i="5"/>
  <c r="M82" i="5"/>
  <c r="N82" i="5"/>
  <c r="O82" i="5"/>
  <c r="P82" i="5"/>
  <c r="V82" i="5"/>
  <c r="W82" i="5"/>
  <c r="Z82" i="5"/>
  <c r="AA82" i="5"/>
  <c r="AB82" i="5"/>
  <c r="AE82" i="5"/>
  <c r="AF82" i="5"/>
  <c r="AG82" i="5"/>
  <c r="AJ82" i="5"/>
  <c r="AK82" i="5"/>
  <c r="AL82" i="5"/>
  <c r="AO82" i="5"/>
  <c r="AQ82" i="5"/>
  <c r="AT82" i="5"/>
  <c r="AU82" i="5"/>
  <c r="AV82" i="5"/>
  <c r="B83" i="5"/>
  <c r="C83" i="5"/>
  <c r="D83" i="5"/>
  <c r="F83" i="5" s="1"/>
  <c r="E83" i="5"/>
  <c r="G83" i="5"/>
  <c r="I83" i="5"/>
  <c r="J83" i="5"/>
  <c r="K83" i="5"/>
  <c r="L83" i="5"/>
  <c r="M83" i="5"/>
  <c r="N83" i="5"/>
  <c r="O83" i="5"/>
  <c r="P83" i="5"/>
  <c r="V83" i="5"/>
  <c r="Z83" i="5"/>
  <c r="AA83" i="5"/>
  <c r="AB83" i="5"/>
  <c r="AE83" i="5"/>
  <c r="AF83" i="5"/>
  <c r="AG83" i="5"/>
  <c r="AJ83" i="5"/>
  <c r="AK83" i="5"/>
  <c r="AL83" i="5"/>
  <c r="AO83" i="5"/>
  <c r="AQ83" i="5"/>
  <c r="AT83" i="5"/>
  <c r="AU83" i="5"/>
  <c r="AV83" i="5"/>
  <c r="B84" i="5"/>
  <c r="C84" i="5"/>
  <c r="E84" i="5" s="1"/>
  <c r="D84" i="5"/>
  <c r="H84" i="5" s="1"/>
  <c r="F84" i="5"/>
  <c r="I84" i="5"/>
  <c r="J84" i="5"/>
  <c r="K84" i="5"/>
  <c r="L84" i="5"/>
  <c r="M84" i="5"/>
  <c r="N84" i="5"/>
  <c r="O84" i="5"/>
  <c r="P84" i="5"/>
  <c r="V84" i="5"/>
  <c r="Z84" i="5"/>
  <c r="AA84" i="5"/>
  <c r="AB84" i="5"/>
  <c r="AE84" i="5"/>
  <c r="AF84" i="5"/>
  <c r="AG84" i="5"/>
  <c r="AJ84" i="5"/>
  <c r="AK84" i="5"/>
  <c r="AL84" i="5"/>
  <c r="AO84" i="5"/>
  <c r="AQ84" i="5"/>
  <c r="AT84" i="5"/>
  <c r="AU84" i="5"/>
  <c r="AV84" i="5"/>
  <c r="B85" i="5"/>
  <c r="C85" i="5"/>
  <c r="D85" i="5"/>
  <c r="H85" i="5" s="1"/>
  <c r="E85" i="5"/>
  <c r="F85" i="5"/>
  <c r="G85" i="5"/>
  <c r="I85" i="5"/>
  <c r="J85" i="5"/>
  <c r="K85" i="5"/>
  <c r="L85" i="5"/>
  <c r="M85" i="5"/>
  <c r="N85" i="5"/>
  <c r="O85" i="5"/>
  <c r="P85" i="5"/>
  <c r="V85" i="5"/>
  <c r="W85" i="5"/>
  <c r="Z85" i="5"/>
  <c r="AA85" i="5"/>
  <c r="AB85" i="5"/>
  <c r="AE85" i="5"/>
  <c r="AF85" i="5"/>
  <c r="AG85" i="5"/>
  <c r="AJ85" i="5"/>
  <c r="AK85" i="5"/>
  <c r="AL85" i="5"/>
  <c r="AO85" i="5"/>
  <c r="AQ85" i="5"/>
  <c r="AT85" i="5"/>
  <c r="AU85" i="5"/>
  <c r="AV85" i="5"/>
  <c r="B86" i="5"/>
  <c r="C86" i="5"/>
  <c r="G86" i="5" s="1"/>
  <c r="D86" i="5"/>
  <c r="E86" i="5"/>
  <c r="I86" i="5"/>
  <c r="J86" i="5"/>
  <c r="K86" i="5"/>
  <c r="L86" i="5"/>
  <c r="M86" i="5"/>
  <c r="N86" i="5"/>
  <c r="O86" i="5"/>
  <c r="P86" i="5"/>
  <c r="V86" i="5"/>
  <c r="W86" i="5"/>
  <c r="Z86" i="5"/>
  <c r="AA86" i="5"/>
  <c r="AB86" i="5"/>
  <c r="AE86" i="5"/>
  <c r="AF86" i="5"/>
  <c r="AG86" i="5"/>
  <c r="AJ86" i="5"/>
  <c r="AK86" i="5"/>
  <c r="AL86" i="5"/>
  <c r="AO86" i="5"/>
  <c r="AQ86" i="5"/>
  <c r="AT86" i="5"/>
  <c r="AU86" i="5"/>
  <c r="AV86" i="5"/>
  <c r="B87" i="5"/>
  <c r="C87" i="5"/>
  <c r="G87" i="5" s="1"/>
  <c r="D87" i="5"/>
  <c r="I87" i="5"/>
  <c r="J87" i="5"/>
  <c r="K87" i="5"/>
  <c r="L87" i="5"/>
  <c r="M87" i="5"/>
  <c r="N87" i="5"/>
  <c r="O87" i="5"/>
  <c r="P87" i="5"/>
  <c r="V87" i="5"/>
  <c r="Z87" i="5"/>
  <c r="AA87" i="5"/>
  <c r="AB87" i="5"/>
  <c r="AE87" i="5"/>
  <c r="AF87" i="5"/>
  <c r="AG87" i="5"/>
  <c r="AJ87" i="5"/>
  <c r="AK87" i="5"/>
  <c r="AL87" i="5"/>
  <c r="AO87" i="5"/>
  <c r="AQ87" i="5"/>
  <c r="AT87" i="5"/>
  <c r="AU87" i="5"/>
  <c r="AV87" i="5"/>
  <c r="B88" i="5"/>
  <c r="C88" i="5"/>
  <c r="D88" i="5"/>
  <c r="F88" i="5" s="1"/>
  <c r="H88" i="5"/>
  <c r="I88" i="5"/>
  <c r="J88" i="5"/>
  <c r="K88" i="5"/>
  <c r="L88" i="5"/>
  <c r="M88" i="5"/>
  <c r="N88" i="5"/>
  <c r="O88" i="5"/>
  <c r="P88" i="5"/>
  <c r="V88" i="5"/>
  <c r="W88" i="5"/>
  <c r="Z88" i="5"/>
  <c r="AA88" i="5"/>
  <c r="AB88" i="5"/>
  <c r="AE88" i="5"/>
  <c r="AF88" i="5"/>
  <c r="AG88" i="5"/>
  <c r="AJ88" i="5"/>
  <c r="AK88" i="5"/>
  <c r="AL88" i="5"/>
  <c r="AO88" i="5"/>
  <c r="AQ88" i="5"/>
  <c r="AT88" i="5"/>
  <c r="AU88" i="5"/>
  <c r="AV88" i="5"/>
  <c r="B89" i="5"/>
  <c r="C89" i="5"/>
  <c r="D89" i="5"/>
  <c r="I89" i="5"/>
  <c r="J89" i="5"/>
  <c r="K89" i="5"/>
  <c r="L89" i="5"/>
  <c r="M89" i="5"/>
  <c r="N89" i="5"/>
  <c r="O89" i="5"/>
  <c r="P89" i="5"/>
  <c r="V89" i="5"/>
  <c r="W89" i="5"/>
  <c r="Z89" i="5"/>
  <c r="AA89" i="5"/>
  <c r="AB89" i="5"/>
  <c r="AE89" i="5"/>
  <c r="AF89" i="5"/>
  <c r="AG89" i="5"/>
  <c r="AJ89" i="5"/>
  <c r="AK89" i="5"/>
  <c r="AL89" i="5"/>
  <c r="AO89" i="5"/>
  <c r="AQ89" i="5"/>
  <c r="AT89" i="5"/>
  <c r="AU89" i="5"/>
  <c r="AV89" i="5"/>
  <c r="B90" i="5"/>
  <c r="C90" i="5"/>
  <c r="D90" i="5"/>
  <c r="E90" i="5"/>
  <c r="G90" i="5"/>
  <c r="I90" i="5"/>
  <c r="J90" i="5"/>
  <c r="K90" i="5"/>
  <c r="L90" i="5"/>
  <c r="M90" i="5"/>
  <c r="N90" i="5"/>
  <c r="O90" i="5"/>
  <c r="P90" i="5"/>
  <c r="V90" i="5"/>
  <c r="Z90" i="5"/>
  <c r="AA90" i="5"/>
  <c r="AB90" i="5"/>
  <c r="AE90" i="5"/>
  <c r="AF90" i="5"/>
  <c r="AG90" i="5"/>
  <c r="AJ90" i="5"/>
  <c r="AK90" i="5"/>
  <c r="AL90" i="5"/>
  <c r="AO90" i="5"/>
  <c r="AQ90" i="5"/>
  <c r="AT90" i="5"/>
  <c r="AU90" i="5"/>
  <c r="AV90" i="5"/>
  <c r="B91" i="5"/>
  <c r="C91" i="5"/>
  <c r="D91" i="5"/>
  <c r="I91" i="5"/>
  <c r="J91" i="5"/>
  <c r="K91" i="5"/>
  <c r="L91" i="5"/>
  <c r="M91" i="5"/>
  <c r="N91" i="5"/>
  <c r="O91" i="5"/>
  <c r="P91" i="5"/>
  <c r="V91" i="5"/>
  <c r="Z91" i="5"/>
  <c r="AA91" i="5"/>
  <c r="AB91" i="5"/>
  <c r="AE91" i="5"/>
  <c r="AF91" i="5"/>
  <c r="AG91" i="5"/>
  <c r="AJ91" i="5"/>
  <c r="AK91" i="5"/>
  <c r="AL91" i="5"/>
  <c r="AO91" i="5"/>
  <c r="AQ91" i="5"/>
  <c r="AT91" i="5"/>
  <c r="AU91" i="5"/>
  <c r="AV91" i="5"/>
  <c r="B92" i="5"/>
  <c r="C92" i="5"/>
  <c r="D92" i="5"/>
  <c r="E92" i="5"/>
  <c r="G92" i="5"/>
  <c r="I92" i="5"/>
  <c r="J92" i="5"/>
  <c r="K92" i="5"/>
  <c r="L92" i="5"/>
  <c r="M92" i="5"/>
  <c r="N92" i="5"/>
  <c r="O92" i="5"/>
  <c r="P92" i="5"/>
  <c r="V92" i="5"/>
  <c r="W92" i="5"/>
  <c r="Z92" i="5"/>
  <c r="AA92" i="5"/>
  <c r="AB92" i="5"/>
  <c r="AE92" i="5"/>
  <c r="AF92" i="5"/>
  <c r="AG92" i="5"/>
  <c r="AJ92" i="5"/>
  <c r="AK92" i="5"/>
  <c r="AL92" i="5"/>
  <c r="AO92" i="5"/>
  <c r="AQ92" i="5"/>
  <c r="AT92" i="5"/>
  <c r="AU92" i="5"/>
  <c r="AV92" i="5"/>
  <c r="B93" i="5"/>
  <c r="C93" i="5"/>
  <c r="G93" i="5" s="1"/>
  <c r="D93" i="5"/>
  <c r="E93" i="5"/>
  <c r="I93" i="5"/>
  <c r="J93" i="5"/>
  <c r="K93" i="5"/>
  <c r="L93" i="5"/>
  <c r="M93" i="5"/>
  <c r="N93" i="5"/>
  <c r="O93" i="5"/>
  <c r="P93" i="5"/>
  <c r="V93" i="5"/>
  <c r="W93" i="5"/>
  <c r="Z93" i="5"/>
  <c r="AA93" i="5"/>
  <c r="AB93" i="5"/>
  <c r="AE93" i="5"/>
  <c r="AF93" i="5"/>
  <c r="AG93" i="5"/>
  <c r="AJ93" i="5"/>
  <c r="AK93" i="5"/>
  <c r="AL93" i="5"/>
  <c r="AO93" i="5"/>
  <c r="AQ93" i="5"/>
  <c r="AT93" i="5"/>
  <c r="AU93" i="5"/>
  <c r="AV93" i="5"/>
  <c r="B94" i="5"/>
  <c r="C94" i="5"/>
  <c r="D94" i="5"/>
  <c r="I94" i="5"/>
  <c r="J94" i="5"/>
  <c r="K94" i="5"/>
  <c r="L94" i="5"/>
  <c r="M94" i="5"/>
  <c r="N94" i="5"/>
  <c r="O94" i="5"/>
  <c r="P94" i="5"/>
  <c r="V94" i="5"/>
  <c r="W94" i="5"/>
  <c r="Z94" i="5"/>
  <c r="AA94" i="5"/>
  <c r="AB94" i="5"/>
  <c r="AE94" i="5"/>
  <c r="AF94" i="5"/>
  <c r="AG94" i="5"/>
  <c r="AJ94" i="5"/>
  <c r="AK94" i="5"/>
  <c r="AL94" i="5"/>
  <c r="AO94" i="5"/>
  <c r="AQ94" i="5"/>
  <c r="AT94" i="5"/>
  <c r="AU94" i="5"/>
  <c r="AV94" i="5"/>
  <c r="B95" i="5"/>
  <c r="C95" i="5"/>
  <c r="D95" i="5"/>
  <c r="I95" i="5"/>
  <c r="J95" i="5"/>
  <c r="K95" i="5"/>
  <c r="L95" i="5"/>
  <c r="M95" i="5"/>
  <c r="N95" i="5"/>
  <c r="O95" i="5"/>
  <c r="P95" i="5"/>
  <c r="V95" i="5"/>
  <c r="Z95" i="5"/>
  <c r="AA95" i="5"/>
  <c r="AB95" i="5"/>
  <c r="AE95" i="5"/>
  <c r="AF95" i="5"/>
  <c r="AG95" i="5"/>
  <c r="AJ95" i="5"/>
  <c r="AK95" i="5"/>
  <c r="AL95" i="5"/>
  <c r="AO95" i="5"/>
  <c r="AQ95" i="5"/>
  <c r="AT95" i="5"/>
  <c r="AU95" i="5"/>
  <c r="AV95" i="5"/>
  <c r="B96" i="5"/>
  <c r="C96" i="5"/>
  <c r="D96" i="5"/>
  <c r="I96" i="5"/>
  <c r="J96" i="5"/>
  <c r="K96" i="5"/>
  <c r="L96" i="5"/>
  <c r="M96" i="5"/>
  <c r="N96" i="5"/>
  <c r="O96" i="5"/>
  <c r="P96" i="5"/>
  <c r="V96" i="5"/>
  <c r="W96" i="5"/>
  <c r="Z96" i="5"/>
  <c r="AA96" i="5"/>
  <c r="AB96" i="5"/>
  <c r="AE96" i="5"/>
  <c r="AF96" i="5"/>
  <c r="AG96" i="5"/>
  <c r="AJ96" i="5"/>
  <c r="AK96" i="5"/>
  <c r="AL96" i="5"/>
  <c r="AO96" i="5"/>
  <c r="AQ96" i="5"/>
  <c r="AT96" i="5"/>
  <c r="AU96" i="5"/>
  <c r="AV96" i="5"/>
  <c r="B97" i="5"/>
  <c r="C97" i="5"/>
  <c r="D97" i="5"/>
  <c r="E97" i="5"/>
  <c r="F97" i="5"/>
  <c r="G97" i="5"/>
  <c r="H97" i="5"/>
  <c r="I97" i="5"/>
  <c r="J97" i="5"/>
  <c r="K97" i="5"/>
  <c r="L97" i="5"/>
  <c r="M97" i="5"/>
  <c r="N97" i="5"/>
  <c r="O97" i="5"/>
  <c r="P97" i="5"/>
  <c r="V97" i="5"/>
  <c r="W97" i="5"/>
  <c r="Z97" i="5"/>
  <c r="AA97" i="5"/>
  <c r="AB97" i="5"/>
  <c r="AE97" i="5"/>
  <c r="AF97" i="5"/>
  <c r="AG97" i="5"/>
  <c r="AJ97" i="5"/>
  <c r="AK97" i="5"/>
  <c r="AL97" i="5"/>
  <c r="AO97" i="5"/>
  <c r="AQ97" i="5"/>
  <c r="AT97" i="5"/>
  <c r="AU97" i="5"/>
  <c r="AV97" i="5"/>
  <c r="B98" i="5"/>
  <c r="C98" i="5"/>
  <c r="D98" i="5"/>
  <c r="I98" i="5"/>
  <c r="J98" i="5"/>
  <c r="K98" i="5"/>
  <c r="L98" i="5"/>
  <c r="M98" i="5"/>
  <c r="N98" i="5"/>
  <c r="O98" i="5"/>
  <c r="P98" i="5"/>
  <c r="V98" i="5"/>
  <c r="Z98" i="5"/>
  <c r="AA98" i="5"/>
  <c r="AB98" i="5"/>
  <c r="AE98" i="5"/>
  <c r="AF98" i="5"/>
  <c r="AG98" i="5"/>
  <c r="AJ98" i="5"/>
  <c r="AK98" i="5"/>
  <c r="AL98" i="5"/>
  <c r="AO98" i="5"/>
  <c r="AQ98" i="5"/>
  <c r="AT98" i="5"/>
  <c r="AU98" i="5"/>
  <c r="AV98" i="5"/>
  <c r="B99" i="5"/>
  <c r="C99" i="5"/>
  <c r="E99" i="5" s="1"/>
  <c r="D99" i="5"/>
  <c r="F99" i="5"/>
  <c r="G99" i="5"/>
  <c r="H99" i="5"/>
  <c r="I99" i="5"/>
  <c r="J99" i="5"/>
  <c r="K99" i="5"/>
  <c r="L99" i="5"/>
  <c r="M99" i="5"/>
  <c r="N99" i="5"/>
  <c r="O99" i="5"/>
  <c r="P99" i="5"/>
  <c r="V99" i="5"/>
  <c r="W99" i="5"/>
  <c r="Z99" i="5"/>
  <c r="AA99" i="5"/>
  <c r="AB99" i="5"/>
  <c r="AE99" i="5"/>
  <c r="AF99" i="5"/>
  <c r="AG99" i="5"/>
  <c r="AJ99" i="5"/>
  <c r="AK99" i="5"/>
  <c r="AL99" i="5"/>
  <c r="AO99" i="5"/>
  <c r="AQ99" i="5"/>
  <c r="AT99" i="5"/>
  <c r="AU99" i="5"/>
  <c r="AV99" i="5"/>
  <c r="B100" i="5"/>
  <c r="C100" i="5"/>
  <c r="D100" i="5"/>
  <c r="F100" i="5" s="1"/>
  <c r="I100" i="5"/>
  <c r="J100" i="5"/>
  <c r="K100" i="5"/>
  <c r="L100" i="5"/>
  <c r="M100" i="5"/>
  <c r="N100" i="5"/>
  <c r="O100" i="5"/>
  <c r="P100" i="5"/>
  <c r="V100" i="5"/>
  <c r="W100" i="5"/>
  <c r="Z100" i="5"/>
  <c r="AA100" i="5"/>
  <c r="AB100" i="5"/>
  <c r="AE100" i="5"/>
  <c r="AF100" i="5"/>
  <c r="AG100" i="5"/>
  <c r="AJ100" i="5"/>
  <c r="AK100" i="5"/>
  <c r="AL100" i="5"/>
  <c r="AO100" i="5"/>
  <c r="AQ100" i="5"/>
  <c r="AT100" i="5"/>
  <c r="AU100" i="5"/>
  <c r="AV100" i="5"/>
  <c r="B101" i="5"/>
  <c r="C101" i="5"/>
  <c r="D101" i="5"/>
  <c r="I101" i="5"/>
  <c r="J101" i="5"/>
  <c r="K101" i="5"/>
  <c r="L101" i="5"/>
  <c r="M101" i="5"/>
  <c r="N101" i="5"/>
  <c r="O101" i="5"/>
  <c r="P101" i="5"/>
  <c r="V101" i="5"/>
  <c r="W101" i="5"/>
  <c r="Z101" i="5"/>
  <c r="AA101" i="5"/>
  <c r="AB101" i="5"/>
  <c r="AE101" i="5"/>
  <c r="AF101" i="5"/>
  <c r="AG101" i="5"/>
  <c r="AJ101" i="5"/>
  <c r="AK101" i="5"/>
  <c r="AL101" i="5"/>
  <c r="AO101" i="5"/>
  <c r="AQ101" i="5"/>
  <c r="AT101" i="5"/>
  <c r="AU101" i="5"/>
  <c r="AV101" i="5"/>
  <c r="B102" i="5"/>
  <c r="C102" i="5"/>
  <c r="G102" i="5" s="1"/>
  <c r="D102" i="5"/>
  <c r="I102" i="5"/>
  <c r="J102" i="5"/>
  <c r="K102" i="5"/>
  <c r="L102" i="5"/>
  <c r="M102" i="5"/>
  <c r="N102" i="5"/>
  <c r="O102" i="5"/>
  <c r="P102" i="5"/>
  <c r="V102" i="5"/>
  <c r="W102" i="5"/>
  <c r="Z102" i="5"/>
  <c r="AA102" i="5"/>
  <c r="AB102" i="5"/>
  <c r="AE102" i="5"/>
  <c r="AF102" i="5"/>
  <c r="AG102" i="5"/>
  <c r="AJ102" i="5"/>
  <c r="AK102" i="5"/>
  <c r="AL102" i="5"/>
  <c r="AO102" i="5"/>
  <c r="AQ102" i="5"/>
  <c r="AT102" i="5"/>
  <c r="AU102" i="5"/>
  <c r="AV102" i="5"/>
  <c r="AD49" i="3"/>
  <c r="AH49" i="3" s="1"/>
  <c r="AI49" i="3" s="1"/>
  <c r="AE51" i="3"/>
  <c r="AE52" i="3" s="1"/>
  <c r="AD53" i="3" s="1"/>
  <c r="AE50" i="3"/>
  <c r="H90" i="5" l="1"/>
  <c r="F90" i="5"/>
  <c r="G75" i="5"/>
  <c r="E75" i="5"/>
  <c r="F24" i="5"/>
  <c r="H24" i="5"/>
  <c r="G95" i="5"/>
  <c r="E95" i="5"/>
  <c r="E56" i="5"/>
  <c r="G56" i="5"/>
  <c r="H51" i="5"/>
  <c r="F51" i="5"/>
  <c r="G10" i="5"/>
  <c r="E10" i="5"/>
  <c r="H61" i="5"/>
  <c r="F61" i="5"/>
  <c r="E51" i="5"/>
  <c r="G51" i="5"/>
  <c r="H100" i="5"/>
  <c r="F55" i="5"/>
  <c r="H55" i="5"/>
  <c r="G4" i="5"/>
  <c r="E4" i="5"/>
  <c r="F34" i="5"/>
  <c r="H34" i="5"/>
  <c r="H96" i="5"/>
  <c r="F96" i="5"/>
  <c r="H86" i="5"/>
  <c r="F86" i="5"/>
  <c r="H76" i="5"/>
  <c r="F76" i="5"/>
  <c r="F89" i="5"/>
  <c r="H89" i="5"/>
  <c r="F74" i="5"/>
  <c r="H74" i="5"/>
  <c r="G66" i="5"/>
  <c r="E66" i="5"/>
  <c r="F98" i="5"/>
  <c r="H98" i="5"/>
  <c r="H69" i="5"/>
  <c r="F69" i="5"/>
  <c r="G98" i="5"/>
  <c r="E98" i="5"/>
  <c r="H92" i="5"/>
  <c r="F92" i="5"/>
  <c r="F87" i="5"/>
  <c r="H87" i="5"/>
  <c r="H83" i="5"/>
  <c r="F30" i="5"/>
  <c r="H30" i="5"/>
  <c r="F20" i="5"/>
  <c r="H20" i="5"/>
  <c r="E96" i="5"/>
  <c r="G96" i="5"/>
  <c r="H91" i="5"/>
  <c r="F91" i="5"/>
  <c r="E89" i="5"/>
  <c r="G89" i="5"/>
  <c r="F81" i="5"/>
  <c r="H81" i="5"/>
  <c r="E74" i="5"/>
  <c r="G74" i="5"/>
  <c r="E91" i="5"/>
  <c r="G91" i="5"/>
  <c r="F66" i="5"/>
  <c r="H66" i="5"/>
  <c r="G15" i="5"/>
  <c r="E15" i="5"/>
  <c r="F4" i="5"/>
  <c r="H4" i="5"/>
  <c r="G54" i="5"/>
  <c r="E54" i="5"/>
  <c r="E19" i="5"/>
  <c r="G19" i="5"/>
  <c r="E11" i="5"/>
  <c r="G11" i="5"/>
  <c r="H6" i="5"/>
  <c r="F6" i="5"/>
  <c r="F79" i="5"/>
  <c r="H79" i="5"/>
  <c r="H93" i="5"/>
  <c r="F93" i="5"/>
  <c r="E88" i="5"/>
  <c r="G88" i="5"/>
  <c r="E87" i="5"/>
  <c r="E69" i="5"/>
  <c r="E64" i="5"/>
  <c r="G64" i="5"/>
  <c r="G62" i="5"/>
  <c r="E62" i="5"/>
  <c r="E55" i="5"/>
  <c r="H46" i="5"/>
  <c r="F46" i="5"/>
  <c r="F32" i="5"/>
  <c r="F17" i="5"/>
  <c r="E12" i="5"/>
  <c r="G12" i="5"/>
  <c r="F65" i="5"/>
  <c r="H65" i="5"/>
  <c r="G52" i="5"/>
  <c r="E28" i="5"/>
  <c r="G28" i="5"/>
  <c r="E34" i="5"/>
  <c r="G34" i="5"/>
  <c r="E37" i="5"/>
  <c r="G37" i="5"/>
  <c r="E17" i="5"/>
  <c r="G17" i="5"/>
  <c r="H48" i="5"/>
  <c r="G47" i="5"/>
  <c r="E47" i="5"/>
  <c r="H47" i="5"/>
  <c r="F47" i="5"/>
  <c r="F80" i="5"/>
  <c r="F45" i="5"/>
  <c r="H45" i="5"/>
  <c r="E53" i="5"/>
  <c r="E16" i="5"/>
  <c r="G16" i="5"/>
  <c r="E76" i="5"/>
  <c r="F60" i="5"/>
  <c r="H60" i="5"/>
  <c r="G60" i="5"/>
  <c r="H70" i="5"/>
  <c r="F70" i="5"/>
  <c r="F67" i="5"/>
  <c r="H67" i="5"/>
  <c r="G70" i="5"/>
  <c r="E70" i="5"/>
  <c r="F56" i="5"/>
  <c r="H56" i="5"/>
  <c r="E102" i="5"/>
  <c r="H80" i="5"/>
  <c r="G78" i="5"/>
  <c r="E77" i="5"/>
  <c r="G77" i="5"/>
  <c r="H75" i="5"/>
  <c r="E63" i="5"/>
  <c r="G53" i="5"/>
  <c r="E50" i="5"/>
  <c r="H44" i="5"/>
  <c r="E45" i="5"/>
  <c r="H94" i="5"/>
  <c r="F94" i="5"/>
  <c r="E100" i="5"/>
  <c r="G100" i="5"/>
  <c r="G94" i="5"/>
  <c r="E94" i="5"/>
  <c r="E81" i="5"/>
  <c r="G81" i="5"/>
  <c r="F64" i="5"/>
  <c r="F95" i="5"/>
  <c r="H95" i="5"/>
  <c r="H77" i="5"/>
  <c r="F77" i="5"/>
  <c r="H27" i="5"/>
  <c r="F27" i="5"/>
  <c r="H101" i="5"/>
  <c r="F101" i="5"/>
  <c r="F102" i="5"/>
  <c r="H102" i="5"/>
  <c r="E101" i="5"/>
  <c r="G101" i="5"/>
  <c r="G79" i="5"/>
  <c r="E79" i="5"/>
  <c r="G76" i="5"/>
  <c r="E72" i="5"/>
  <c r="G72" i="5"/>
  <c r="F71" i="5"/>
  <c r="E65" i="5"/>
  <c r="G65" i="5"/>
  <c r="F63" i="5"/>
  <c r="H63" i="5"/>
  <c r="G48" i="5"/>
  <c r="E48" i="5"/>
  <c r="G45" i="5"/>
  <c r="F12" i="5"/>
  <c r="H12" i="5"/>
  <c r="E41" i="5"/>
  <c r="G41" i="5"/>
  <c r="E38" i="5"/>
  <c r="H37" i="5"/>
  <c r="F37" i="5"/>
  <c r="E31" i="5"/>
  <c r="E24" i="5"/>
  <c r="G24" i="5"/>
  <c r="E22" i="5"/>
  <c r="F19" i="5"/>
  <c r="F23" i="5"/>
  <c r="H23" i="5"/>
  <c r="G23" i="5"/>
  <c r="E23" i="5"/>
  <c r="H21" i="5"/>
  <c r="F21" i="5"/>
  <c r="F31" i="5"/>
  <c r="H31" i="5"/>
  <c r="H22" i="5"/>
  <c r="F22" i="5"/>
  <c r="F36" i="5"/>
  <c r="H36" i="5"/>
  <c r="E32" i="5"/>
  <c r="G32" i="5"/>
  <c r="H14" i="5"/>
  <c r="F14" i="5"/>
  <c r="E9" i="5"/>
  <c r="G9" i="5"/>
  <c r="F49" i="5"/>
  <c r="H49" i="5"/>
  <c r="G84" i="5"/>
  <c r="G61" i="5"/>
  <c r="G46" i="5"/>
  <c r="E39" i="5"/>
  <c r="G39" i="5"/>
  <c r="E36" i="5"/>
  <c r="E20" i="5"/>
  <c r="G20" i="5"/>
  <c r="G21" i="5"/>
  <c r="F8" i="5"/>
  <c r="H8" i="5"/>
  <c r="G30" i="5"/>
  <c r="E30" i="5"/>
  <c r="E25" i="5"/>
  <c r="G25" i="5"/>
  <c r="F16" i="5"/>
  <c r="H16" i="5"/>
  <c r="G6" i="5"/>
  <c r="E8" i="5"/>
  <c r="G8" i="5"/>
  <c r="F7" i="5"/>
  <c r="H7" i="5"/>
  <c r="AD32" i="3"/>
  <c r="AD33" i="3"/>
  <c r="AD34" i="3"/>
  <c r="AD35" i="3"/>
  <c r="AD36" i="3"/>
  <c r="AD37" i="3"/>
  <c r="AD38" i="3"/>
  <c r="AD40" i="3"/>
  <c r="AD42" i="3"/>
  <c r="AD43" i="3"/>
  <c r="Z32" i="3"/>
  <c r="Z33" i="3"/>
  <c r="Z34" i="3"/>
  <c r="Z35" i="3"/>
  <c r="Z36" i="3"/>
  <c r="Z37" i="3"/>
  <c r="Z38" i="3"/>
  <c r="Z39" i="3"/>
  <c r="Z40" i="3"/>
  <c r="Z42" i="3"/>
  <c r="Z43" i="3"/>
  <c r="AD30" i="3"/>
  <c r="AD29" i="3"/>
  <c r="AD26" i="3"/>
  <c r="AD25" i="3"/>
  <c r="AD24" i="3"/>
  <c r="AD23" i="3"/>
  <c r="AD22" i="3"/>
  <c r="AD21" i="3"/>
  <c r="AD20" i="3"/>
  <c r="AD19" i="3"/>
  <c r="AD18" i="3"/>
  <c r="AD17" i="3"/>
  <c r="Z18" i="3"/>
  <c r="Z19" i="3"/>
  <c r="Z20" i="3"/>
  <c r="Z21" i="3"/>
  <c r="Z22" i="3"/>
  <c r="Z23" i="3"/>
  <c r="Z24" i="3"/>
  <c r="Z25" i="3"/>
  <c r="Z26" i="3"/>
  <c r="Z27" i="3"/>
  <c r="Z28" i="3"/>
  <c r="Z29" i="3"/>
  <c r="Z30" i="3"/>
  <c r="Z17" i="3"/>
  <c r="Z46" i="3" l="1"/>
  <c r="AD47" i="3"/>
  <c r="Z47" i="3"/>
  <c r="AD46" i="3"/>
  <c r="AH106" i="1"/>
  <c r="AP102" i="5" s="1"/>
  <c r="AH105" i="1"/>
  <c r="AP101" i="5" s="1"/>
  <c r="AH104" i="1"/>
  <c r="AP100" i="5" s="1"/>
  <c r="AH103" i="1"/>
  <c r="AP99" i="5" s="1"/>
  <c r="AH102" i="1"/>
  <c r="AP98" i="5" s="1"/>
  <c r="AH101" i="1"/>
  <c r="AP97" i="5" s="1"/>
  <c r="AH100" i="1"/>
  <c r="AP96" i="5" s="1"/>
  <c r="AH99" i="1"/>
  <c r="AP95" i="5" s="1"/>
  <c r="AH98" i="1"/>
  <c r="AP94" i="5" s="1"/>
  <c r="AH97" i="1"/>
  <c r="AP93" i="5" s="1"/>
  <c r="AH96" i="1"/>
  <c r="AP92" i="5" s="1"/>
  <c r="AH95" i="1"/>
  <c r="AP91" i="5" s="1"/>
  <c r="AH94" i="1"/>
  <c r="AP90" i="5" s="1"/>
  <c r="AH93" i="1"/>
  <c r="AP89" i="5" s="1"/>
  <c r="AH92" i="1"/>
  <c r="AP88" i="5" s="1"/>
  <c r="AH91" i="1"/>
  <c r="AP87" i="5" s="1"/>
  <c r="AH90" i="1"/>
  <c r="AP86" i="5" s="1"/>
  <c r="AH89" i="1"/>
  <c r="AP85" i="5" s="1"/>
  <c r="AH88" i="1"/>
  <c r="AP84" i="5" s="1"/>
  <c r="AH87" i="1"/>
  <c r="AP83" i="5" s="1"/>
  <c r="AH86" i="1"/>
  <c r="AP82" i="5" s="1"/>
  <c r="AH85" i="1"/>
  <c r="AP81" i="5" s="1"/>
  <c r="AH84" i="1"/>
  <c r="AP80" i="5" s="1"/>
  <c r="AH83" i="1"/>
  <c r="AP79" i="5" s="1"/>
  <c r="AH82" i="1"/>
  <c r="AP78" i="5" s="1"/>
  <c r="AH81" i="1"/>
  <c r="AP77" i="5" s="1"/>
  <c r="AH80" i="1"/>
  <c r="AP76" i="5" s="1"/>
  <c r="AH79" i="1"/>
  <c r="AP75" i="5" s="1"/>
  <c r="AH78" i="1"/>
  <c r="AP74" i="5" s="1"/>
  <c r="AH77" i="1"/>
  <c r="AP73" i="5" s="1"/>
  <c r="AH76" i="1"/>
  <c r="AP72" i="5" s="1"/>
  <c r="AH75" i="1"/>
  <c r="AP71" i="5" s="1"/>
  <c r="AH74" i="1"/>
  <c r="AP70" i="5" s="1"/>
  <c r="AH73" i="1"/>
  <c r="AP69" i="5" s="1"/>
  <c r="AH72" i="1"/>
  <c r="AP68" i="5" s="1"/>
  <c r="AH71" i="1"/>
  <c r="AP67" i="5" s="1"/>
  <c r="AH70" i="1"/>
  <c r="AP66" i="5" s="1"/>
  <c r="AH69" i="1"/>
  <c r="AP65" i="5" s="1"/>
  <c r="AH68" i="1"/>
  <c r="AP64" i="5" s="1"/>
  <c r="AH67" i="1"/>
  <c r="AP63" i="5" s="1"/>
  <c r="AH66" i="1"/>
  <c r="AP62" i="5" s="1"/>
  <c r="AH65" i="1"/>
  <c r="AP61" i="5" s="1"/>
  <c r="AH64" i="1"/>
  <c r="AP60" i="5" s="1"/>
  <c r="AH63" i="1"/>
  <c r="AP59" i="5" s="1"/>
  <c r="AH62" i="1"/>
  <c r="AP58" i="5" s="1"/>
  <c r="AH61" i="1"/>
  <c r="AP57" i="5" s="1"/>
  <c r="AH60" i="1"/>
  <c r="AP56" i="5" s="1"/>
  <c r="AH59" i="1"/>
  <c r="AP55" i="5" s="1"/>
  <c r="AH58" i="1"/>
  <c r="AP54" i="5" s="1"/>
  <c r="AH57" i="1"/>
  <c r="AP53" i="5" s="1"/>
  <c r="AH56" i="1"/>
  <c r="AP52" i="5" s="1"/>
  <c r="AH55" i="1"/>
  <c r="AP51" i="5" s="1"/>
  <c r="AH54" i="1"/>
  <c r="AP50" i="5" s="1"/>
  <c r="AH53" i="1"/>
  <c r="AP49" i="5" s="1"/>
  <c r="AH52" i="1"/>
  <c r="AP48" i="5" s="1"/>
  <c r="AH51" i="1"/>
  <c r="AP47" i="5" s="1"/>
  <c r="AH50" i="1"/>
  <c r="AP46" i="5" s="1"/>
  <c r="AH49" i="1"/>
  <c r="AP45" i="5" s="1"/>
  <c r="AH48" i="1"/>
  <c r="AP44" i="5" s="1"/>
  <c r="AH47" i="1"/>
  <c r="AP43" i="5" s="1"/>
  <c r="AH46" i="1"/>
  <c r="AP42" i="5" s="1"/>
  <c r="AH45" i="1"/>
  <c r="AP41" i="5" s="1"/>
  <c r="AH44" i="1"/>
  <c r="AP40" i="5" s="1"/>
  <c r="AH43" i="1"/>
  <c r="AP39" i="5" s="1"/>
  <c r="AH42" i="1"/>
  <c r="AP38" i="5" s="1"/>
  <c r="AH41" i="1"/>
  <c r="AP37" i="5" s="1"/>
  <c r="AH40" i="1"/>
  <c r="AP36" i="5" s="1"/>
  <c r="AH39" i="1"/>
  <c r="AP35" i="5" s="1"/>
  <c r="AH38" i="1"/>
  <c r="AP34" i="5" s="1"/>
  <c r="AH37" i="1"/>
  <c r="AP33" i="5" s="1"/>
  <c r="AH36" i="1"/>
  <c r="AP32" i="5" s="1"/>
  <c r="AH35" i="1"/>
  <c r="AP31" i="5" s="1"/>
  <c r="AH34" i="1"/>
  <c r="AP30" i="5" s="1"/>
  <c r="AH33" i="1"/>
  <c r="AP29" i="5" s="1"/>
  <c r="AH32" i="1"/>
  <c r="AP28" i="5" s="1"/>
  <c r="AH31" i="1"/>
  <c r="AP27" i="5" s="1"/>
  <c r="AH30" i="1"/>
  <c r="AP26" i="5" s="1"/>
  <c r="AH29" i="1"/>
  <c r="AP25" i="5" s="1"/>
  <c r="AH28" i="1"/>
  <c r="AP24" i="5" s="1"/>
  <c r="AH27" i="1"/>
  <c r="AP23" i="5" s="1"/>
  <c r="AH26" i="1"/>
  <c r="AP22" i="5" s="1"/>
  <c r="AH25" i="1"/>
  <c r="AP21" i="5" s="1"/>
  <c r="AH24" i="1"/>
  <c r="AP20" i="5" s="1"/>
  <c r="AH23" i="1"/>
  <c r="AP19" i="5" s="1"/>
  <c r="AH22" i="1"/>
  <c r="AP18" i="5" s="1"/>
  <c r="AH21" i="1"/>
  <c r="AP17" i="5" s="1"/>
  <c r="AH20" i="1"/>
  <c r="AP16" i="5" s="1"/>
  <c r="AH19" i="1"/>
  <c r="AP15" i="5" s="1"/>
  <c r="AH18" i="1"/>
  <c r="AP14" i="5" s="1"/>
  <c r="AH17" i="1"/>
  <c r="AP13" i="5" s="1"/>
  <c r="AH16" i="1"/>
  <c r="AP12" i="5" s="1"/>
  <c r="AH15" i="1"/>
  <c r="AP11" i="5" s="1"/>
  <c r="AH14" i="1"/>
  <c r="AP10" i="5" s="1"/>
  <c r="AH13" i="1"/>
  <c r="AP9" i="5" s="1"/>
  <c r="AH12" i="1"/>
  <c r="AP8" i="5" s="1"/>
  <c r="AH11" i="1"/>
  <c r="AP7" i="5" s="1"/>
  <c r="AH10" i="1"/>
  <c r="AP6" i="5" s="1"/>
  <c r="AH9" i="1"/>
  <c r="AP5" i="5" s="1"/>
  <c r="AH8" i="1"/>
  <c r="AP4" i="5" s="1"/>
  <c r="AH7" i="1"/>
  <c r="Z51" i="3" l="1"/>
  <c r="Z50" i="3"/>
  <c r="Z52" i="3" s="1"/>
  <c r="Z55" i="3" s="1"/>
  <c r="B3" i="4"/>
  <c r="F3" i="4"/>
  <c r="I3" i="4"/>
  <c r="J3" i="4"/>
  <c r="L3" i="4" s="1"/>
  <c r="K3" i="4"/>
  <c r="M3" i="4"/>
  <c r="N3" i="4"/>
  <c r="O3" i="4"/>
  <c r="P3" i="4"/>
  <c r="Q3" i="4"/>
  <c r="R3" i="4"/>
  <c r="S3" i="4"/>
  <c r="T3" i="4"/>
  <c r="V3" i="4"/>
  <c r="Y3" i="4"/>
  <c r="Z3" i="4"/>
  <c r="AD3" i="4"/>
  <c r="AG3" i="4"/>
  <c r="AH3" i="4"/>
  <c r="AP3" i="4"/>
  <c r="AX3" i="4" s="1"/>
  <c r="AQ3" i="4"/>
  <c r="AR3" i="4"/>
  <c r="AT3" i="4"/>
  <c r="AU3" i="4"/>
  <c r="AV3" i="4"/>
  <c r="AY3" i="4"/>
  <c r="AZ3" i="4"/>
  <c r="BB3" i="4"/>
  <c r="BC3" i="4"/>
  <c r="BD3" i="4"/>
  <c r="BF3" i="4"/>
  <c r="BG3" i="4"/>
  <c r="BH3" i="4"/>
  <c r="BK3" i="4"/>
  <c r="BL3" i="4"/>
  <c r="B4" i="4"/>
  <c r="F4" i="4"/>
  <c r="I4" i="4"/>
  <c r="J4" i="4"/>
  <c r="L4" i="4" s="1"/>
  <c r="K4" i="4"/>
  <c r="M4" i="4"/>
  <c r="N4" i="4"/>
  <c r="O4" i="4"/>
  <c r="P4" i="4"/>
  <c r="Q4" i="4"/>
  <c r="R4" i="4"/>
  <c r="S4" i="4"/>
  <c r="T4" i="4"/>
  <c r="V4" i="4"/>
  <c r="Z4" i="4"/>
  <c r="AD4" i="4"/>
  <c r="AH4" i="4"/>
  <c r="AZ4" i="4"/>
  <c r="BL4" i="4"/>
  <c r="B5" i="4"/>
  <c r="AQ5" i="4" s="1"/>
  <c r="F5" i="4"/>
  <c r="I5" i="4"/>
  <c r="J5" i="4"/>
  <c r="L5" i="4" s="1"/>
  <c r="K5" i="4"/>
  <c r="M5" i="4"/>
  <c r="N5" i="4"/>
  <c r="O5" i="4"/>
  <c r="P5" i="4"/>
  <c r="Q5" i="4"/>
  <c r="R5" i="4"/>
  <c r="S5" i="4"/>
  <c r="T5" i="4"/>
  <c r="V5" i="4"/>
  <c r="Z5" i="4"/>
  <c r="AD5" i="4"/>
  <c r="AG5" i="4"/>
  <c r="AH5" i="4"/>
  <c r="AZ5" i="4"/>
  <c r="BB5" i="4"/>
  <c r="BI5" i="4" s="1"/>
  <c r="BC5" i="4"/>
  <c r="BD5" i="4"/>
  <c r="BF5" i="4"/>
  <c r="BG5" i="4"/>
  <c r="BH5" i="4"/>
  <c r="BK5" i="4"/>
  <c r="BL5" i="4"/>
  <c r="B6" i="4"/>
  <c r="AQ6" i="4" s="1"/>
  <c r="F6" i="4"/>
  <c r="I6" i="4"/>
  <c r="J6" i="4"/>
  <c r="L6" i="4" s="1"/>
  <c r="K6" i="4"/>
  <c r="M6" i="4"/>
  <c r="N6" i="4"/>
  <c r="O6" i="4"/>
  <c r="P6" i="4"/>
  <c r="Q6" i="4"/>
  <c r="R6" i="4"/>
  <c r="S6" i="4"/>
  <c r="T6" i="4"/>
  <c r="V6" i="4"/>
  <c r="Z6" i="4"/>
  <c r="AC6" i="4"/>
  <c r="AD6" i="4"/>
  <c r="AG6" i="4"/>
  <c r="AH6" i="4"/>
  <c r="AZ6" i="4"/>
  <c r="BB6" i="4"/>
  <c r="BC6" i="4"/>
  <c r="BD6" i="4"/>
  <c r="BF6" i="4"/>
  <c r="BG6" i="4"/>
  <c r="BH6" i="4"/>
  <c r="BK6" i="4"/>
  <c r="BL6" i="4"/>
  <c r="B7" i="4"/>
  <c r="AQ7" i="4" s="1"/>
  <c r="F7" i="4"/>
  <c r="I7" i="4"/>
  <c r="J7" i="4"/>
  <c r="L7" i="4" s="1"/>
  <c r="K7" i="4"/>
  <c r="M7" i="4"/>
  <c r="N7" i="4"/>
  <c r="O7" i="4"/>
  <c r="P7" i="4"/>
  <c r="Q7" i="4"/>
  <c r="R7" i="4"/>
  <c r="S7" i="4"/>
  <c r="T7" i="4"/>
  <c r="V7" i="4"/>
  <c r="Z7" i="4"/>
  <c r="AD7" i="4"/>
  <c r="AH7" i="4"/>
  <c r="AZ7" i="4"/>
  <c r="BL7" i="4"/>
  <c r="B8" i="4"/>
  <c r="BC8" i="4" s="1"/>
  <c r="F8" i="4"/>
  <c r="I8" i="4"/>
  <c r="J8" i="4"/>
  <c r="L8" i="4" s="1"/>
  <c r="K8" i="4"/>
  <c r="M8" i="4"/>
  <c r="N8" i="4"/>
  <c r="O8" i="4"/>
  <c r="P8" i="4"/>
  <c r="Q8" i="4"/>
  <c r="R8" i="4"/>
  <c r="S8" i="4"/>
  <c r="T8" i="4"/>
  <c r="V8" i="4"/>
  <c r="Z8" i="4"/>
  <c r="AD8" i="4"/>
  <c r="AH8" i="4"/>
  <c r="AZ8" i="4"/>
  <c r="BL8" i="4"/>
  <c r="B9" i="4"/>
  <c r="AQ9" i="4" s="1"/>
  <c r="F9" i="4"/>
  <c r="I9" i="4"/>
  <c r="J9" i="4"/>
  <c r="L9" i="4" s="1"/>
  <c r="K9" i="4"/>
  <c r="M9" i="4"/>
  <c r="N9" i="4"/>
  <c r="O9" i="4"/>
  <c r="P9" i="4"/>
  <c r="Q9" i="4"/>
  <c r="R9" i="4"/>
  <c r="S9" i="4"/>
  <c r="T9" i="4"/>
  <c r="V9" i="4"/>
  <c r="Z9" i="4"/>
  <c r="AD9" i="4"/>
  <c r="AH9" i="4"/>
  <c r="AZ9" i="4"/>
  <c r="BL9" i="4"/>
  <c r="B10" i="4"/>
  <c r="AQ10" i="4" s="1"/>
  <c r="F10" i="4"/>
  <c r="I10" i="4"/>
  <c r="J10" i="4"/>
  <c r="L10" i="4" s="1"/>
  <c r="K10" i="4"/>
  <c r="M10" i="4"/>
  <c r="N10" i="4"/>
  <c r="O10" i="4"/>
  <c r="P10" i="4"/>
  <c r="Q10" i="4"/>
  <c r="R10" i="4"/>
  <c r="S10" i="4"/>
  <c r="T10" i="4"/>
  <c r="V10" i="4"/>
  <c r="Z10" i="4"/>
  <c r="AD10" i="4"/>
  <c r="AG10" i="4"/>
  <c r="AH10" i="4"/>
  <c r="AZ10" i="4"/>
  <c r="BB10" i="4"/>
  <c r="BI10" i="4" s="1"/>
  <c r="BC10" i="4"/>
  <c r="BD10" i="4"/>
  <c r="BF10" i="4"/>
  <c r="BG10" i="4"/>
  <c r="BH10" i="4"/>
  <c r="BK10" i="4"/>
  <c r="BL10" i="4"/>
  <c r="B11" i="4"/>
  <c r="F11" i="4"/>
  <c r="I11" i="4"/>
  <c r="J11" i="4"/>
  <c r="L11" i="4" s="1"/>
  <c r="K11" i="4"/>
  <c r="M11" i="4"/>
  <c r="N11" i="4"/>
  <c r="O11" i="4"/>
  <c r="P11" i="4"/>
  <c r="Q11" i="4"/>
  <c r="R11" i="4"/>
  <c r="S11" i="4"/>
  <c r="T11" i="4"/>
  <c r="V11" i="4"/>
  <c r="Y11" i="4"/>
  <c r="Z11" i="4"/>
  <c r="AC11" i="4"/>
  <c r="AD11" i="4"/>
  <c r="AG11" i="4"/>
  <c r="AH11" i="4"/>
  <c r="AP11" i="4"/>
  <c r="AQ11" i="4"/>
  <c r="AR11" i="4"/>
  <c r="AT11" i="4"/>
  <c r="AU11" i="4"/>
  <c r="AV11" i="4"/>
  <c r="AY11" i="4"/>
  <c r="AZ11" i="4"/>
  <c r="BB11" i="4"/>
  <c r="BC11" i="4"/>
  <c r="BD11" i="4"/>
  <c r="BF11" i="4"/>
  <c r="BG11" i="4"/>
  <c r="BH11" i="4"/>
  <c r="BK11" i="4"/>
  <c r="BL11" i="4"/>
  <c r="B12" i="4"/>
  <c r="AQ12" i="4" s="1"/>
  <c r="F12" i="4"/>
  <c r="I12" i="4"/>
  <c r="J12" i="4"/>
  <c r="K12" i="4"/>
  <c r="M12" i="4"/>
  <c r="N12" i="4"/>
  <c r="O12" i="4"/>
  <c r="P12" i="4"/>
  <c r="Q12" i="4"/>
  <c r="R12" i="4"/>
  <c r="S12" i="4"/>
  <c r="T12" i="4"/>
  <c r="V12" i="4"/>
  <c r="Z12" i="4"/>
  <c r="AD12" i="4"/>
  <c r="AH12" i="4"/>
  <c r="AZ12" i="4"/>
  <c r="BL12" i="4"/>
  <c r="B13" i="4"/>
  <c r="AQ13" i="4" s="1"/>
  <c r="F13" i="4"/>
  <c r="I13" i="4"/>
  <c r="J13" i="4"/>
  <c r="L13" i="4" s="1"/>
  <c r="K13" i="4"/>
  <c r="M13" i="4"/>
  <c r="N13" i="4"/>
  <c r="O13" i="4"/>
  <c r="P13" i="4"/>
  <c r="Q13" i="4"/>
  <c r="R13" i="4"/>
  <c r="S13" i="4"/>
  <c r="T13" i="4"/>
  <c r="V13" i="4"/>
  <c r="Z13" i="4"/>
  <c r="AD13" i="4"/>
  <c r="AH13" i="4"/>
  <c r="AZ13" i="4"/>
  <c r="BL13" i="4"/>
  <c r="B14" i="4"/>
  <c r="AQ14" i="4" s="1"/>
  <c r="F14" i="4"/>
  <c r="I14" i="4"/>
  <c r="J14" i="4"/>
  <c r="L14" i="4" s="1"/>
  <c r="K14" i="4"/>
  <c r="M14" i="4"/>
  <c r="N14" i="4"/>
  <c r="O14" i="4"/>
  <c r="P14" i="4"/>
  <c r="Q14" i="4"/>
  <c r="R14" i="4"/>
  <c r="S14" i="4"/>
  <c r="T14" i="4"/>
  <c r="V14" i="4"/>
  <c r="Z14" i="4"/>
  <c r="AD14" i="4"/>
  <c r="AH14" i="4"/>
  <c r="AZ14" i="4"/>
  <c r="BL14" i="4"/>
  <c r="B15" i="4"/>
  <c r="AQ15" i="4" s="1"/>
  <c r="F15" i="4"/>
  <c r="I15" i="4"/>
  <c r="J15" i="4"/>
  <c r="L15" i="4" s="1"/>
  <c r="K15" i="4"/>
  <c r="M15" i="4"/>
  <c r="N15" i="4"/>
  <c r="O15" i="4"/>
  <c r="P15" i="4"/>
  <c r="Q15" i="4"/>
  <c r="R15" i="4"/>
  <c r="S15" i="4"/>
  <c r="T15" i="4"/>
  <c r="V15" i="4"/>
  <c r="Z15" i="4"/>
  <c r="AD15" i="4"/>
  <c r="AG15" i="4"/>
  <c r="AH15" i="4"/>
  <c r="AZ15" i="4"/>
  <c r="BB15" i="4"/>
  <c r="BJ15" i="4" s="1"/>
  <c r="BC15" i="4"/>
  <c r="BD15" i="4"/>
  <c r="BF15" i="4"/>
  <c r="BG15" i="4"/>
  <c r="BH15" i="4"/>
  <c r="BK15" i="4"/>
  <c r="BL15" i="4"/>
  <c r="B16" i="4"/>
  <c r="F16" i="4"/>
  <c r="I16" i="4"/>
  <c r="J16" i="4"/>
  <c r="L16" i="4" s="1"/>
  <c r="K16" i="4"/>
  <c r="M16" i="4"/>
  <c r="N16" i="4"/>
  <c r="O16" i="4"/>
  <c r="P16" i="4"/>
  <c r="Q16" i="4"/>
  <c r="R16" i="4"/>
  <c r="S16" i="4"/>
  <c r="T16" i="4"/>
  <c r="V16" i="4"/>
  <c r="Y16" i="4"/>
  <c r="Z16" i="4"/>
  <c r="AC16" i="4"/>
  <c r="AD16" i="4"/>
  <c r="AG16" i="4"/>
  <c r="AH16" i="4"/>
  <c r="AP16" i="4"/>
  <c r="AX16" i="4" s="1"/>
  <c r="AQ16" i="4"/>
  <c r="AR16" i="4"/>
  <c r="AT16" i="4"/>
  <c r="AU16" i="4"/>
  <c r="AV16" i="4"/>
  <c r="AY16" i="4"/>
  <c r="AZ16" i="4"/>
  <c r="BB16" i="4"/>
  <c r="BC16" i="4"/>
  <c r="BD16" i="4"/>
  <c r="BF16" i="4"/>
  <c r="BG16" i="4"/>
  <c r="BH16" i="4"/>
  <c r="BK16" i="4"/>
  <c r="BL16" i="4"/>
  <c r="B17" i="4"/>
  <c r="AQ17" i="4" s="1"/>
  <c r="F17" i="4"/>
  <c r="I17" i="4"/>
  <c r="J17" i="4"/>
  <c r="L17" i="4" s="1"/>
  <c r="K17" i="4"/>
  <c r="M17" i="4"/>
  <c r="N17" i="4"/>
  <c r="O17" i="4"/>
  <c r="P17" i="4"/>
  <c r="Q17" i="4"/>
  <c r="R17" i="4"/>
  <c r="S17" i="4"/>
  <c r="T17" i="4"/>
  <c r="V17" i="4"/>
  <c r="Z17" i="4"/>
  <c r="AD17" i="4"/>
  <c r="AH17" i="4"/>
  <c r="AZ17" i="4"/>
  <c r="BL17" i="4"/>
  <c r="B18" i="4"/>
  <c r="AQ18" i="4" s="1"/>
  <c r="F18" i="4"/>
  <c r="I18" i="4"/>
  <c r="J18" i="4"/>
  <c r="L18" i="4" s="1"/>
  <c r="K18" i="4"/>
  <c r="M18" i="4"/>
  <c r="N18" i="4"/>
  <c r="O18" i="4"/>
  <c r="P18" i="4"/>
  <c r="Q18" i="4"/>
  <c r="R18" i="4"/>
  <c r="S18" i="4"/>
  <c r="T18" i="4"/>
  <c r="V18" i="4"/>
  <c r="Z18" i="4"/>
  <c r="AD18" i="4"/>
  <c r="AH18" i="4"/>
  <c r="AZ18" i="4"/>
  <c r="BL18" i="4"/>
  <c r="B19" i="4"/>
  <c r="AQ19" i="4" s="1"/>
  <c r="F19" i="4"/>
  <c r="I19" i="4"/>
  <c r="J19" i="4"/>
  <c r="L19" i="4" s="1"/>
  <c r="K19" i="4"/>
  <c r="M19" i="4"/>
  <c r="N19" i="4"/>
  <c r="O19" i="4"/>
  <c r="P19" i="4"/>
  <c r="Q19" i="4"/>
  <c r="R19" i="4"/>
  <c r="S19" i="4"/>
  <c r="T19" i="4"/>
  <c r="V19" i="4"/>
  <c r="Z19" i="4"/>
  <c r="AD19" i="4"/>
  <c r="AH19" i="4"/>
  <c r="AZ19" i="4"/>
  <c r="BL19" i="4"/>
  <c r="B20" i="4"/>
  <c r="AQ20" i="4" s="1"/>
  <c r="F20" i="4"/>
  <c r="I20" i="4"/>
  <c r="J20" i="4"/>
  <c r="L20" i="4" s="1"/>
  <c r="K20" i="4"/>
  <c r="M20" i="4"/>
  <c r="N20" i="4"/>
  <c r="O20" i="4"/>
  <c r="P20" i="4"/>
  <c r="Q20" i="4"/>
  <c r="R20" i="4"/>
  <c r="S20" i="4"/>
  <c r="T20" i="4"/>
  <c r="V20" i="4"/>
  <c r="Z20" i="4"/>
  <c r="AD20" i="4"/>
  <c r="AG20" i="4"/>
  <c r="AH20" i="4"/>
  <c r="AZ20" i="4"/>
  <c r="BB20" i="4"/>
  <c r="BC20" i="4"/>
  <c r="BD20" i="4"/>
  <c r="BF20" i="4"/>
  <c r="BG20" i="4"/>
  <c r="BH20" i="4"/>
  <c r="BK20" i="4"/>
  <c r="BL20" i="4"/>
  <c r="B21" i="4"/>
  <c r="F21" i="4"/>
  <c r="I21" i="4"/>
  <c r="J21" i="4"/>
  <c r="L21" i="4" s="1"/>
  <c r="K21" i="4"/>
  <c r="M21" i="4"/>
  <c r="N21" i="4"/>
  <c r="O21" i="4"/>
  <c r="P21" i="4"/>
  <c r="Q21" i="4"/>
  <c r="R21" i="4"/>
  <c r="S21" i="4"/>
  <c r="T21" i="4"/>
  <c r="V21" i="4"/>
  <c r="Y21" i="4"/>
  <c r="Z21" i="4"/>
  <c r="AC21" i="4"/>
  <c r="AD21" i="4"/>
  <c r="AG21" i="4"/>
  <c r="AH21" i="4"/>
  <c r="AP21" i="4"/>
  <c r="AX21" i="4" s="1"/>
  <c r="AQ21" i="4"/>
  <c r="AR21" i="4"/>
  <c r="AT21" i="4"/>
  <c r="AU21" i="4"/>
  <c r="AV21" i="4"/>
  <c r="AY21" i="4"/>
  <c r="AZ21" i="4"/>
  <c r="BB21" i="4"/>
  <c r="BC21" i="4"/>
  <c r="BD21" i="4"/>
  <c r="BF21" i="4"/>
  <c r="BG21" i="4"/>
  <c r="BH21" i="4"/>
  <c r="BK21" i="4"/>
  <c r="BL21" i="4"/>
  <c r="B22" i="4"/>
  <c r="AQ22" i="4" s="1"/>
  <c r="F22" i="4"/>
  <c r="I22" i="4"/>
  <c r="J22" i="4"/>
  <c r="L22" i="4" s="1"/>
  <c r="K22" i="4"/>
  <c r="M22" i="4"/>
  <c r="N22" i="4"/>
  <c r="O22" i="4"/>
  <c r="P22" i="4"/>
  <c r="Q22" i="4"/>
  <c r="R22" i="4"/>
  <c r="S22" i="4"/>
  <c r="T22" i="4"/>
  <c r="V22" i="4"/>
  <c r="Z22" i="4"/>
  <c r="AD22" i="4"/>
  <c r="AH22" i="4"/>
  <c r="AZ22" i="4"/>
  <c r="BL22" i="4"/>
  <c r="B23" i="4"/>
  <c r="AQ23" i="4" s="1"/>
  <c r="F23" i="4"/>
  <c r="I23" i="4"/>
  <c r="J23" i="4"/>
  <c r="L23" i="4" s="1"/>
  <c r="K23" i="4"/>
  <c r="M23" i="4"/>
  <c r="N23" i="4"/>
  <c r="O23" i="4"/>
  <c r="P23" i="4"/>
  <c r="Q23" i="4"/>
  <c r="R23" i="4"/>
  <c r="S23" i="4"/>
  <c r="T23" i="4"/>
  <c r="V23" i="4"/>
  <c r="Z23" i="4"/>
  <c r="AD23" i="4"/>
  <c r="AH23" i="4"/>
  <c r="AZ23" i="4"/>
  <c r="BL23" i="4"/>
  <c r="B24" i="4"/>
  <c r="AQ24" i="4" s="1"/>
  <c r="F24" i="4"/>
  <c r="I24" i="4"/>
  <c r="J24" i="4"/>
  <c r="L24" i="4" s="1"/>
  <c r="K24" i="4"/>
  <c r="M24" i="4"/>
  <c r="N24" i="4"/>
  <c r="O24" i="4"/>
  <c r="P24" i="4"/>
  <c r="Q24" i="4"/>
  <c r="R24" i="4"/>
  <c r="S24" i="4"/>
  <c r="T24" i="4"/>
  <c r="V24" i="4"/>
  <c r="Z24" i="4"/>
  <c r="AD24" i="4"/>
  <c r="AH24" i="4"/>
  <c r="AZ24" i="4"/>
  <c r="BL24" i="4"/>
  <c r="B25" i="4"/>
  <c r="AQ25" i="4" s="1"/>
  <c r="F25" i="4"/>
  <c r="I25" i="4"/>
  <c r="J25" i="4"/>
  <c r="L25" i="4" s="1"/>
  <c r="K25" i="4"/>
  <c r="M25" i="4"/>
  <c r="N25" i="4"/>
  <c r="O25" i="4"/>
  <c r="P25" i="4"/>
  <c r="Q25" i="4"/>
  <c r="R25" i="4"/>
  <c r="S25" i="4"/>
  <c r="T25" i="4"/>
  <c r="V25" i="4"/>
  <c r="Z25" i="4"/>
  <c r="AD25" i="4"/>
  <c r="AG25" i="4"/>
  <c r="AH25" i="4"/>
  <c r="AZ25" i="4"/>
  <c r="BB25" i="4"/>
  <c r="BI25" i="4" s="1"/>
  <c r="BC25" i="4"/>
  <c r="BD25" i="4"/>
  <c r="BF25" i="4"/>
  <c r="BG25" i="4"/>
  <c r="BH25" i="4"/>
  <c r="BK25" i="4"/>
  <c r="BL25" i="4"/>
  <c r="B26" i="4"/>
  <c r="F26" i="4"/>
  <c r="I26" i="4"/>
  <c r="J26" i="4"/>
  <c r="L26" i="4" s="1"/>
  <c r="K26" i="4"/>
  <c r="M26" i="4"/>
  <c r="N26" i="4"/>
  <c r="O26" i="4"/>
  <c r="P26" i="4"/>
  <c r="Q26" i="4"/>
  <c r="R26" i="4"/>
  <c r="S26" i="4"/>
  <c r="T26" i="4"/>
  <c r="V26" i="4"/>
  <c r="Y26" i="4"/>
  <c r="Z26" i="4"/>
  <c r="AC26" i="4"/>
  <c r="AD26" i="4"/>
  <c r="AG26" i="4"/>
  <c r="AH26" i="4"/>
  <c r="AP26" i="4"/>
  <c r="AQ26" i="4"/>
  <c r="AR26" i="4"/>
  <c r="AT26" i="4"/>
  <c r="AU26" i="4"/>
  <c r="AV26" i="4"/>
  <c r="AY26" i="4"/>
  <c r="AZ26" i="4"/>
  <c r="BB26" i="4"/>
  <c r="BI26" i="4" s="1"/>
  <c r="BC26" i="4"/>
  <c r="BD26" i="4"/>
  <c r="BF26" i="4"/>
  <c r="BG26" i="4"/>
  <c r="BH26" i="4"/>
  <c r="BK26" i="4"/>
  <c r="BL26" i="4"/>
  <c r="B27" i="4"/>
  <c r="AQ27" i="4" s="1"/>
  <c r="F27" i="4"/>
  <c r="I27" i="4"/>
  <c r="J27" i="4"/>
  <c r="L27" i="4" s="1"/>
  <c r="K27" i="4"/>
  <c r="M27" i="4"/>
  <c r="N27" i="4"/>
  <c r="O27" i="4"/>
  <c r="P27" i="4"/>
  <c r="Q27" i="4"/>
  <c r="R27" i="4"/>
  <c r="S27" i="4"/>
  <c r="T27" i="4"/>
  <c r="V27" i="4"/>
  <c r="Z27" i="4"/>
  <c r="AD27" i="4"/>
  <c r="AH27" i="4"/>
  <c r="AZ27" i="4"/>
  <c r="BL27" i="4"/>
  <c r="B28" i="4"/>
  <c r="AQ28" i="4" s="1"/>
  <c r="F28" i="4"/>
  <c r="I28" i="4"/>
  <c r="J28" i="4"/>
  <c r="K28" i="4"/>
  <c r="M28" i="4"/>
  <c r="N28" i="4"/>
  <c r="O28" i="4"/>
  <c r="P28" i="4"/>
  <c r="Q28" i="4"/>
  <c r="R28" i="4"/>
  <c r="S28" i="4"/>
  <c r="T28" i="4"/>
  <c r="V28" i="4"/>
  <c r="Z28" i="4"/>
  <c r="AD28" i="4"/>
  <c r="AH28" i="4"/>
  <c r="AZ28" i="4"/>
  <c r="BL28" i="4"/>
  <c r="B29" i="4"/>
  <c r="AQ29" i="4" s="1"/>
  <c r="F29" i="4"/>
  <c r="I29" i="4"/>
  <c r="J29" i="4"/>
  <c r="L29" i="4" s="1"/>
  <c r="K29" i="4"/>
  <c r="M29" i="4"/>
  <c r="N29" i="4"/>
  <c r="O29" i="4"/>
  <c r="P29" i="4"/>
  <c r="Q29" i="4"/>
  <c r="R29" i="4"/>
  <c r="S29" i="4"/>
  <c r="T29" i="4"/>
  <c r="V29" i="4"/>
  <c r="Z29" i="4"/>
  <c r="AD29" i="4"/>
  <c r="AH29" i="4"/>
  <c r="AZ29" i="4"/>
  <c r="BL29" i="4"/>
  <c r="B30" i="4"/>
  <c r="AQ30" i="4" s="1"/>
  <c r="F30" i="4"/>
  <c r="I30" i="4"/>
  <c r="J30" i="4"/>
  <c r="L30" i="4" s="1"/>
  <c r="K30" i="4"/>
  <c r="M30" i="4"/>
  <c r="N30" i="4"/>
  <c r="O30" i="4"/>
  <c r="P30" i="4"/>
  <c r="Q30" i="4"/>
  <c r="R30" i="4"/>
  <c r="S30" i="4"/>
  <c r="T30" i="4"/>
  <c r="U30" i="4"/>
  <c r="V30" i="4"/>
  <c r="Z30" i="4"/>
  <c r="AD30" i="4"/>
  <c r="AG30" i="4"/>
  <c r="AH30" i="4"/>
  <c r="AZ30" i="4"/>
  <c r="BB30" i="4"/>
  <c r="BI30" i="4" s="1"/>
  <c r="BC30" i="4"/>
  <c r="BD30" i="4"/>
  <c r="BF30" i="4"/>
  <c r="BG30" i="4"/>
  <c r="BH30" i="4"/>
  <c r="BK30" i="4"/>
  <c r="BL30" i="4"/>
  <c r="B31" i="4"/>
  <c r="F31" i="4"/>
  <c r="I31" i="4"/>
  <c r="J31" i="4"/>
  <c r="L31" i="4" s="1"/>
  <c r="K31" i="4"/>
  <c r="M31" i="4"/>
  <c r="N31" i="4"/>
  <c r="O31" i="4"/>
  <c r="P31" i="4"/>
  <c r="Q31" i="4"/>
  <c r="R31" i="4"/>
  <c r="S31" i="4"/>
  <c r="T31" i="4"/>
  <c r="U31" i="4"/>
  <c r="V31" i="4"/>
  <c r="Y31" i="4"/>
  <c r="Z31" i="4"/>
  <c r="AC31" i="4"/>
  <c r="AD31" i="4"/>
  <c r="AG31" i="4"/>
  <c r="AH31" i="4"/>
  <c r="AP31" i="4"/>
  <c r="AW31" i="4" s="1"/>
  <c r="AQ31" i="4"/>
  <c r="AR31" i="4"/>
  <c r="AT31" i="4"/>
  <c r="AU31" i="4"/>
  <c r="AV31" i="4"/>
  <c r="AY31" i="4"/>
  <c r="AZ31" i="4"/>
  <c r="BB31" i="4"/>
  <c r="BI31" i="4" s="1"/>
  <c r="BC31" i="4"/>
  <c r="BD31" i="4"/>
  <c r="BF31" i="4"/>
  <c r="BG31" i="4"/>
  <c r="BH31" i="4"/>
  <c r="BK31" i="4"/>
  <c r="BL31" i="4"/>
  <c r="B32" i="4"/>
  <c r="AQ32" i="4" s="1"/>
  <c r="F32" i="4"/>
  <c r="I32" i="4"/>
  <c r="J32" i="4"/>
  <c r="L32" i="4" s="1"/>
  <c r="K32" i="4"/>
  <c r="M32" i="4"/>
  <c r="N32" i="4"/>
  <c r="O32" i="4"/>
  <c r="P32" i="4"/>
  <c r="Q32" i="4"/>
  <c r="R32" i="4"/>
  <c r="S32" i="4"/>
  <c r="T32" i="4"/>
  <c r="V32" i="4"/>
  <c r="Z32" i="4"/>
  <c r="AD32" i="4"/>
  <c r="AH32" i="4"/>
  <c r="AZ32" i="4"/>
  <c r="BL32" i="4"/>
  <c r="B33" i="4"/>
  <c r="AQ33" i="4" s="1"/>
  <c r="F33" i="4"/>
  <c r="I33" i="4"/>
  <c r="J33" i="4"/>
  <c r="L33" i="4" s="1"/>
  <c r="K33" i="4"/>
  <c r="M33" i="4"/>
  <c r="N33" i="4"/>
  <c r="O33" i="4"/>
  <c r="P33" i="4"/>
  <c r="Q33" i="4"/>
  <c r="R33" i="4"/>
  <c r="S33" i="4"/>
  <c r="T33" i="4"/>
  <c r="V33" i="4"/>
  <c r="Z33" i="4"/>
  <c r="AD33" i="4"/>
  <c r="AH33" i="4"/>
  <c r="AZ33" i="4"/>
  <c r="BL33" i="4"/>
  <c r="B34" i="4"/>
  <c r="AQ34" i="4" s="1"/>
  <c r="F34" i="4"/>
  <c r="I34" i="4"/>
  <c r="J34" i="4"/>
  <c r="L34" i="4" s="1"/>
  <c r="K34" i="4"/>
  <c r="M34" i="4"/>
  <c r="N34" i="4"/>
  <c r="O34" i="4"/>
  <c r="P34" i="4"/>
  <c r="Q34" i="4"/>
  <c r="R34" i="4"/>
  <c r="S34" i="4"/>
  <c r="T34" i="4"/>
  <c r="V34" i="4"/>
  <c r="Z34" i="4"/>
  <c r="AD34" i="4"/>
  <c r="AH34" i="4"/>
  <c r="AZ34" i="4"/>
  <c r="BL34" i="4"/>
  <c r="B35" i="4"/>
  <c r="AQ35" i="4" s="1"/>
  <c r="F35" i="4"/>
  <c r="I35" i="4"/>
  <c r="J35" i="4"/>
  <c r="L35" i="4" s="1"/>
  <c r="K35" i="4"/>
  <c r="M35" i="4"/>
  <c r="N35" i="4"/>
  <c r="O35" i="4"/>
  <c r="P35" i="4"/>
  <c r="Q35" i="4"/>
  <c r="R35" i="4"/>
  <c r="S35" i="4"/>
  <c r="T35" i="4"/>
  <c r="U35" i="4"/>
  <c r="V35" i="4"/>
  <c r="Z35" i="4"/>
  <c r="AD35" i="4"/>
  <c r="AG35" i="4"/>
  <c r="AH35" i="4"/>
  <c r="AZ35" i="4"/>
  <c r="BB35" i="4"/>
  <c r="BC35" i="4"/>
  <c r="BD35" i="4"/>
  <c r="BF35" i="4"/>
  <c r="BG35" i="4"/>
  <c r="BH35" i="4"/>
  <c r="BK35" i="4"/>
  <c r="BL35" i="4"/>
  <c r="B36" i="4"/>
  <c r="F36" i="4"/>
  <c r="I36" i="4"/>
  <c r="J36" i="4"/>
  <c r="L36" i="4" s="1"/>
  <c r="K36" i="4"/>
  <c r="M36" i="4"/>
  <c r="N36" i="4"/>
  <c r="O36" i="4"/>
  <c r="P36" i="4"/>
  <c r="Q36" i="4"/>
  <c r="R36" i="4"/>
  <c r="S36" i="4"/>
  <c r="T36" i="4"/>
  <c r="U36" i="4"/>
  <c r="V36" i="4"/>
  <c r="Y36" i="4"/>
  <c r="Z36" i="4"/>
  <c r="AC36" i="4"/>
  <c r="AD36" i="4"/>
  <c r="AG36" i="4"/>
  <c r="AH36" i="4"/>
  <c r="AP36" i="4"/>
  <c r="AW36" i="4" s="1"/>
  <c r="AQ36" i="4"/>
  <c r="AR36" i="4"/>
  <c r="AT36" i="4"/>
  <c r="AU36" i="4"/>
  <c r="AV36" i="4"/>
  <c r="AY36" i="4"/>
  <c r="AZ36" i="4"/>
  <c r="BB36" i="4"/>
  <c r="BC36" i="4"/>
  <c r="BD36" i="4"/>
  <c r="BF36" i="4"/>
  <c r="BG36" i="4"/>
  <c r="BH36" i="4"/>
  <c r="BK36" i="4"/>
  <c r="BL36" i="4"/>
  <c r="B37" i="4"/>
  <c r="AQ37" i="4" s="1"/>
  <c r="F37" i="4"/>
  <c r="I37" i="4"/>
  <c r="J37" i="4"/>
  <c r="L37" i="4" s="1"/>
  <c r="K37" i="4"/>
  <c r="M37" i="4"/>
  <c r="N37" i="4"/>
  <c r="O37" i="4"/>
  <c r="P37" i="4"/>
  <c r="Q37" i="4"/>
  <c r="R37" i="4"/>
  <c r="S37" i="4"/>
  <c r="T37" i="4"/>
  <c r="V37" i="4"/>
  <c r="Z37" i="4"/>
  <c r="AD37" i="4"/>
  <c r="AH37" i="4"/>
  <c r="AZ37" i="4"/>
  <c r="BL37" i="4"/>
  <c r="B38" i="4"/>
  <c r="AQ38" i="4" s="1"/>
  <c r="F38" i="4"/>
  <c r="I38" i="4"/>
  <c r="J38" i="4"/>
  <c r="L38" i="4" s="1"/>
  <c r="K38" i="4"/>
  <c r="M38" i="4"/>
  <c r="N38" i="4"/>
  <c r="O38" i="4"/>
  <c r="P38" i="4"/>
  <c r="Q38" i="4"/>
  <c r="R38" i="4"/>
  <c r="S38" i="4"/>
  <c r="T38" i="4"/>
  <c r="V38" i="4"/>
  <c r="Z38" i="4"/>
  <c r="AD38" i="4"/>
  <c r="AH38" i="4"/>
  <c r="AZ38" i="4"/>
  <c r="BL38" i="4"/>
  <c r="B39" i="4"/>
  <c r="AQ39" i="4" s="1"/>
  <c r="F39" i="4"/>
  <c r="I39" i="4"/>
  <c r="J39" i="4"/>
  <c r="L39" i="4" s="1"/>
  <c r="K39" i="4"/>
  <c r="M39" i="4"/>
  <c r="N39" i="4"/>
  <c r="O39" i="4"/>
  <c r="P39" i="4"/>
  <c r="Q39" i="4"/>
  <c r="R39" i="4"/>
  <c r="S39" i="4"/>
  <c r="T39" i="4"/>
  <c r="V39" i="4"/>
  <c r="Z39" i="4"/>
  <c r="AD39" i="4"/>
  <c r="AH39" i="4"/>
  <c r="AZ39" i="4"/>
  <c r="BL39" i="4"/>
  <c r="B40" i="4"/>
  <c r="AQ40" i="4" s="1"/>
  <c r="F40" i="4"/>
  <c r="I40" i="4"/>
  <c r="J40" i="4"/>
  <c r="L40" i="4" s="1"/>
  <c r="K40" i="4"/>
  <c r="M40" i="4"/>
  <c r="N40" i="4"/>
  <c r="O40" i="4"/>
  <c r="P40" i="4"/>
  <c r="Q40" i="4"/>
  <c r="R40" i="4"/>
  <c r="S40" i="4"/>
  <c r="T40" i="4"/>
  <c r="U40" i="4"/>
  <c r="V40" i="4"/>
  <c r="Z40" i="4"/>
  <c r="AD40" i="4"/>
  <c r="AG40" i="4"/>
  <c r="AH40" i="4"/>
  <c r="AZ40" i="4"/>
  <c r="BB40" i="4"/>
  <c r="BI40" i="4" s="1"/>
  <c r="BC40" i="4"/>
  <c r="BD40" i="4"/>
  <c r="BF40" i="4"/>
  <c r="BG40" i="4"/>
  <c r="BH40" i="4"/>
  <c r="BK40" i="4"/>
  <c r="BL40" i="4"/>
  <c r="B41" i="4"/>
  <c r="F41" i="4"/>
  <c r="I41" i="4"/>
  <c r="J41" i="4"/>
  <c r="L41" i="4" s="1"/>
  <c r="K41" i="4"/>
  <c r="M41" i="4"/>
  <c r="N41" i="4"/>
  <c r="O41" i="4"/>
  <c r="P41" i="4"/>
  <c r="Q41" i="4"/>
  <c r="R41" i="4"/>
  <c r="S41" i="4"/>
  <c r="T41" i="4"/>
  <c r="U41" i="4"/>
  <c r="V41" i="4"/>
  <c r="Y41" i="4"/>
  <c r="Z41" i="4"/>
  <c r="AC41" i="4"/>
  <c r="AD41" i="4"/>
  <c r="AG41" i="4"/>
  <c r="AH41" i="4"/>
  <c r="AP41" i="4"/>
  <c r="AW41" i="4" s="1"/>
  <c r="AQ41" i="4"/>
  <c r="AR41" i="4"/>
  <c r="AT41" i="4"/>
  <c r="AU41" i="4"/>
  <c r="AV41" i="4"/>
  <c r="AY41" i="4"/>
  <c r="AZ41" i="4"/>
  <c r="BB41" i="4"/>
  <c r="BC41" i="4"/>
  <c r="BD41" i="4"/>
  <c r="BF41" i="4"/>
  <c r="BG41" i="4"/>
  <c r="BH41" i="4"/>
  <c r="BK41" i="4"/>
  <c r="BL41" i="4"/>
  <c r="B42" i="4"/>
  <c r="AQ42" i="4" s="1"/>
  <c r="F42" i="4"/>
  <c r="I42" i="4"/>
  <c r="J42" i="4"/>
  <c r="L42" i="4" s="1"/>
  <c r="K42" i="4"/>
  <c r="M42" i="4"/>
  <c r="N42" i="4"/>
  <c r="O42" i="4"/>
  <c r="P42" i="4"/>
  <c r="Q42" i="4"/>
  <c r="R42" i="4"/>
  <c r="S42" i="4"/>
  <c r="T42" i="4"/>
  <c r="V42" i="4"/>
  <c r="Z42" i="4"/>
  <c r="AD42" i="4"/>
  <c r="AG42" i="4"/>
  <c r="AH42" i="4"/>
  <c r="AZ42" i="4"/>
  <c r="BB42" i="4"/>
  <c r="BI42" i="4" s="1"/>
  <c r="BC42" i="4"/>
  <c r="BD42" i="4"/>
  <c r="BF42" i="4"/>
  <c r="BG42" i="4"/>
  <c r="BH42" i="4"/>
  <c r="BK42" i="4"/>
  <c r="BL42" i="4"/>
  <c r="B43" i="4"/>
  <c r="AQ43" i="4" s="1"/>
  <c r="F43" i="4"/>
  <c r="I43" i="4"/>
  <c r="J43" i="4"/>
  <c r="L43" i="4" s="1"/>
  <c r="K43" i="4"/>
  <c r="M43" i="4"/>
  <c r="N43" i="4"/>
  <c r="O43" i="4"/>
  <c r="P43" i="4"/>
  <c r="Q43" i="4"/>
  <c r="R43" i="4"/>
  <c r="S43" i="4"/>
  <c r="T43" i="4"/>
  <c r="V43" i="4"/>
  <c r="Z43" i="4"/>
  <c r="AD43" i="4"/>
  <c r="AG43" i="4"/>
  <c r="AH43" i="4"/>
  <c r="AZ43" i="4"/>
  <c r="BB43" i="4"/>
  <c r="BC43" i="4"/>
  <c r="BD43" i="4"/>
  <c r="BF43" i="4"/>
  <c r="BG43" i="4"/>
  <c r="BH43" i="4"/>
  <c r="BK43" i="4"/>
  <c r="BL43" i="4"/>
  <c r="B44" i="4"/>
  <c r="AQ44" i="4" s="1"/>
  <c r="F44" i="4"/>
  <c r="I44" i="4"/>
  <c r="J44" i="4"/>
  <c r="K44" i="4"/>
  <c r="M44" i="4"/>
  <c r="N44" i="4"/>
  <c r="O44" i="4"/>
  <c r="P44" i="4"/>
  <c r="Q44" i="4"/>
  <c r="R44" i="4"/>
  <c r="S44" i="4"/>
  <c r="T44" i="4"/>
  <c r="V44" i="4"/>
  <c r="Z44" i="4"/>
  <c r="AD44" i="4"/>
  <c r="AG44" i="4"/>
  <c r="AH44" i="4"/>
  <c r="AZ44" i="4"/>
  <c r="BB44" i="4"/>
  <c r="BC44" i="4"/>
  <c r="BD44" i="4"/>
  <c r="BF44" i="4"/>
  <c r="BG44" i="4"/>
  <c r="BH44" i="4"/>
  <c r="BK44" i="4"/>
  <c r="BL44" i="4"/>
  <c r="B45" i="4"/>
  <c r="AQ45" i="4" s="1"/>
  <c r="F45" i="4"/>
  <c r="I45" i="4"/>
  <c r="J45" i="4"/>
  <c r="L45" i="4" s="1"/>
  <c r="K45" i="4"/>
  <c r="M45" i="4"/>
  <c r="N45" i="4"/>
  <c r="O45" i="4"/>
  <c r="P45" i="4"/>
  <c r="Q45" i="4"/>
  <c r="R45" i="4"/>
  <c r="S45" i="4"/>
  <c r="T45" i="4"/>
  <c r="U45" i="4"/>
  <c r="V45" i="4"/>
  <c r="Z45" i="4"/>
  <c r="AD45" i="4"/>
  <c r="AG45" i="4"/>
  <c r="AH45" i="4"/>
  <c r="AZ45" i="4"/>
  <c r="BB45" i="4"/>
  <c r="BC45" i="4"/>
  <c r="BD45" i="4"/>
  <c r="BF45" i="4"/>
  <c r="BG45" i="4"/>
  <c r="BH45" i="4"/>
  <c r="BK45" i="4"/>
  <c r="BL45" i="4"/>
  <c r="B46" i="4"/>
  <c r="F46" i="4"/>
  <c r="I46" i="4"/>
  <c r="J46" i="4"/>
  <c r="L46" i="4" s="1"/>
  <c r="K46" i="4"/>
  <c r="M46" i="4"/>
  <c r="N46" i="4"/>
  <c r="O46" i="4"/>
  <c r="P46" i="4"/>
  <c r="Q46" i="4"/>
  <c r="R46" i="4"/>
  <c r="S46" i="4"/>
  <c r="T46" i="4"/>
  <c r="U46" i="4"/>
  <c r="V46" i="4"/>
  <c r="Y46" i="4"/>
  <c r="Z46" i="4"/>
  <c r="AC46" i="4"/>
  <c r="AD46" i="4"/>
  <c r="AG46" i="4"/>
  <c r="AH46" i="4"/>
  <c r="AP46" i="4"/>
  <c r="AQ46" i="4"/>
  <c r="AR46" i="4"/>
  <c r="AT46" i="4"/>
  <c r="AU46" i="4"/>
  <c r="AV46" i="4"/>
  <c r="AY46" i="4"/>
  <c r="AZ46" i="4"/>
  <c r="BB46" i="4"/>
  <c r="BC46" i="4"/>
  <c r="BD46" i="4"/>
  <c r="BF46" i="4"/>
  <c r="BG46" i="4"/>
  <c r="BH46" i="4"/>
  <c r="BK46" i="4"/>
  <c r="BL46" i="4"/>
  <c r="B47" i="4"/>
  <c r="AQ47" i="4" s="1"/>
  <c r="F47" i="4"/>
  <c r="I47" i="4"/>
  <c r="J47" i="4"/>
  <c r="L47" i="4" s="1"/>
  <c r="K47" i="4"/>
  <c r="M47" i="4"/>
  <c r="N47" i="4"/>
  <c r="O47" i="4"/>
  <c r="P47" i="4"/>
  <c r="Q47" i="4"/>
  <c r="R47" i="4"/>
  <c r="S47" i="4"/>
  <c r="T47" i="4"/>
  <c r="V47" i="4"/>
  <c r="Z47" i="4"/>
  <c r="AD47" i="4"/>
  <c r="AG47" i="4"/>
  <c r="AH47" i="4"/>
  <c r="AZ47" i="4"/>
  <c r="BB47" i="4"/>
  <c r="BI47" i="4" s="1"/>
  <c r="BC47" i="4"/>
  <c r="BD47" i="4"/>
  <c r="BF47" i="4"/>
  <c r="BG47" i="4"/>
  <c r="BH47" i="4"/>
  <c r="BK47" i="4"/>
  <c r="BL47" i="4"/>
  <c r="B48" i="4"/>
  <c r="AQ48" i="4" s="1"/>
  <c r="F48" i="4"/>
  <c r="I48" i="4"/>
  <c r="J48" i="4"/>
  <c r="L48" i="4" s="1"/>
  <c r="K48" i="4"/>
  <c r="M48" i="4"/>
  <c r="N48" i="4"/>
  <c r="O48" i="4"/>
  <c r="P48" i="4"/>
  <c r="Q48" i="4"/>
  <c r="R48" i="4"/>
  <c r="S48" i="4"/>
  <c r="T48" i="4"/>
  <c r="V48" i="4"/>
  <c r="Z48" i="4"/>
  <c r="AD48" i="4"/>
  <c r="AG48" i="4"/>
  <c r="AH48" i="4"/>
  <c r="AZ48" i="4"/>
  <c r="BB48" i="4"/>
  <c r="BI48" i="4" s="1"/>
  <c r="BC48" i="4"/>
  <c r="BD48" i="4"/>
  <c r="BF48" i="4"/>
  <c r="BG48" i="4"/>
  <c r="BH48" i="4"/>
  <c r="BK48" i="4"/>
  <c r="BL48" i="4"/>
  <c r="B49" i="4"/>
  <c r="AQ49" i="4" s="1"/>
  <c r="F49" i="4"/>
  <c r="I49" i="4"/>
  <c r="J49" i="4"/>
  <c r="L49" i="4" s="1"/>
  <c r="K49" i="4"/>
  <c r="M49" i="4"/>
  <c r="N49" i="4"/>
  <c r="O49" i="4"/>
  <c r="P49" i="4"/>
  <c r="Q49" i="4"/>
  <c r="R49" i="4"/>
  <c r="S49" i="4"/>
  <c r="T49" i="4"/>
  <c r="V49" i="4"/>
  <c r="Z49" i="4"/>
  <c r="AD49" i="4"/>
  <c r="AG49" i="4"/>
  <c r="AH49" i="4"/>
  <c r="AZ49" i="4"/>
  <c r="BB49" i="4"/>
  <c r="BC49" i="4"/>
  <c r="BD49" i="4"/>
  <c r="BF49" i="4"/>
  <c r="BG49" i="4"/>
  <c r="BH49" i="4"/>
  <c r="BK49" i="4"/>
  <c r="BL49" i="4"/>
  <c r="B50" i="4"/>
  <c r="AQ50" i="4" s="1"/>
  <c r="F50" i="4"/>
  <c r="I50" i="4"/>
  <c r="J50" i="4"/>
  <c r="L50" i="4" s="1"/>
  <c r="K50" i="4"/>
  <c r="M50" i="4"/>
  <c r="N50" i="4"/>
  <c r="O50" i="4"/>
  <c r="P50" i="4"/>
  <c r="Q50" i="4"/>
  <c r="R50" i="4"/>
  <c r="S50" i="4"/>
  <c r="T50" i="4"/>
  <c r="U50" i="4"/>
  <c r="V50" i="4"/>
  <c r="Z50" i="4"/>
  <c r="AD50" i="4"/>
  <c r="AG50" i="4"/>
  <c r="AH50" i="4"/>
  <c r="AZ50" i="4"/>
  <c r="BB50" i="4"/>
  <c r="BC50" i="4"/>
  <c r="BD50" i="4"/>
  <c r="BF50" i="4"/>
  <c r="BG50" i="4"/>
  <c r="BH50" i="4"/>
  <c r="BK50" i="4"/>
  <c r="BL50" i="4"/>
  <c r="B51" i="4"/>
  <c r="F51" i="4"/>
  <c r="I51" i="4"/>
  <c r="J51" i="4"/>
  <c r="L51" i="4" s="1"/>
  <c r="K51" i="4"/>
  <c r="M51" i="4"/>
  <c r="N51" i="4"/>
  <c r="O51" i="4"/>
  <c r="P51" i="4"/>
  <c r="Q51" i="4"/>
  <c r="R51" i="4"/>
  <c r="S51" i="4"/>
  <c r="T51" i="4"/>
  <c r="U51" i="4"/>
  <c r="V51" i="4"/>
  <c r="Y51" i="4"/>
  <c r="Z51" i="4"/>
  <c r="AC51" i="4"/>
  <c r="AD51" i="4"/>
  <c r="AG51" i="4"/>
  <c r="AH51" i="4"/>
  <c r="AP51" i="4"/>
  <c r="AQ51" i="4"/>
  <c r="AR51" i="4"/>
  <c r="AT51" i="4"/>
  <c r="AU51" i="4"/>
  <c r="AV51" i="4"/>
  <c r="AY51" i="4"/>
  <c r="AZ51" i="4"/>
  <c r="BB51" i="4"/>
  <c r="BC51" i="4"/>
  <c r="BD51" i="4"/>
  <c r="BF51" i="4"/>
  <c r="BG51" i="4"/>
  <c r="BH51" i="4"/>
  <c r="BK51" i="4"/>
  <c r="BL51" i="4"/>
  <c r="B52" i="4"/>
  <c r="F52" i="4"/>
  <c r="I52" i="4"/>
  <c r="J52" i="4"/>
  <c r="L52" i="4" s="1"/>
  <c r="K52" i="4"/>
  <c r="M52" i="4"/>
  <c r="N52" i="4"/>
  <c r="O52" i="4"/>
  <c r="P52" i="4"/>
  <c r="Q52" i="4"/>
  <c r="R52" i="4"/>
  <c r="S52" i="4"/>
  <c r="T52" i="4"/>
  <c r="U52" i="4"/>
  <c r="V52" i="4"/>
  <c r="Y52" i="4"/>
  <c r="Z52" i="4"/>
  <c r="AC52" i="4"/>
  <c r="AD52" i="4"/>
  <c r="AG52" i="4"/>
  <c r="AH52" i="4"/>
  <c r="AP52" i="4"/>
  <c r="AW52" i="4" s="1"/>
  <c r="AQ52" i="4"/>
  <c r="AR52" i="4"/>
  <c r="AT52" i="4"/>
  <c r="AU52" i="4"/>
  <c r="AV52" i="4"/>
  <c r="AY52" i="4"/>
  <c r="AZ52" i="4"/>
  <c r="BB52" i="4"/>
  <c r="BC52" i="4"/>
  <c r="BD52" i="4"/>
  <c r="BF52" i="4"/>
  <c r="BG52" i="4"/>
  <c r="BH52" i="4"/>
  <c r="BK52" i="4"/>
  <c r="BL52" i="4"/>
  <c r="B53" i="4"/>
  <c r="F53" i="4"/>
  <c r="I53" i="4"/>
  <c r="J53" i="4"/>
  <c r="L53" i="4" s="1"/>
  <c r="K53" i="4"/>
  <c r="M53" i="4"/>
  <c r="N53" i="4"/>
  <c r="O53" i="4"/>
  <c r="P53" i="4"/>
  <c r="Q53" i="4"/>
  <c r="R53" i="4"/>
  <c r="S53" i="4"/>
  <c r="T53" i="4"/>
  <c r="U53" i="4"/>
  <c r="V53" i="4"/>
  <c r="Y53" i="4"/>
  <c r="Z53" i="4"/>
  <c r="AC53" i="4"/>
  <c r="AD53" i="4"/>
  <c r="AG53" i="4"/>
  <c r="AH53" i="4"/>
  <c r="AP53" i="4"/>
  <c r="AQ53" i="4"/>
  <c r="AR53" i="4"/>
  <c r="AT53" i="4"/>
  <c r="AU53" i="4"/>
  <c r="AV53" i="4"/>
  <c r="AY53" i="4"/>
  <c r="AZ53" i="4"/>
  <c r="BB53" i="4"/>
  <c r="BI53" i="4" s="1"/>
  <c r="BC53" i="4"/>
  <c r="BD53" i="4"/>
  <c r="BF53" i="4"/>
  <c r="BG53" i="4"/>
  <c r="BH53" i="4"/>
  <c r="BK53" i="4"/>
  <c r="BL53" i="4"/>
  <c r="B54" i="4"/>
  <c r="F54" i="4"/>
  <c r="I54" i="4"/>
  <c r="J54" i="4"/>
  <c r="L54" i="4" s="1"/>
  <c r="K54" i="4"/>
  <c r="M54" i="4"/>
  <c r="N54" i="4"/>
  <c r="O54" i="4"/>
  <c r="P54" i="4"/>
  <c r="Q54" i="4"/>
  <c r="R54" i="4"/>
  <c r="S54" i="4"/>
  <c r="T54" i="4"/>
  <c r="U54" i="4"/>
  <c r="V54" i="4"/>
  <c r="Y54" i="4"/>
  <c r="Z54" i="4"/>
  <c r="AC54" i="4"/>
  <c r="AD54" i="4"/>
  <c r="AG54" i="4"/>
  <c r="AH54" i="4"/>
  <c r="AP54" i="4"/>
  <c r="AQ54" i="4"/>
  <c r="AR54" i="4"/>
  <c r="AT54" i="4"/>
  <c r="AU54" i="4"/>
  <c r="AV54" i="4"/>
  <c r="AY54" i="4"/>
  <c r="AZ54" i="4"/>
  <c r="BB54" i="4"/>
  <c r="BJ54" i="4" s="1"/>
  <c r="BC54" i="4"/>
  <c r="BD54" i="4"/>
  <c r="BF54" i="4"/>
  <c r="BG54" i="4"/>
  <c r="BH54" i="4"/>
  <c r="BK54" i="4"/>
  <c r="BL54" i="4"/>
  <c r="B55" i="4"/>
  <c r="F55" i="4"/>
  <c r="I55" i="4"/>
  <c r="J55" i="4"/>
  <c r="L55" i="4" s="1"/>
  <c r="K55" i="4"/>
  <c r="M55" i="4"/>
  <c r="N55" i="4"/>
  <c r="O55" i="4"/>
  <c r="P55" i="4"/>
  <c r="Q55" i="4"/>
  <c r="R55" i="4"/>
  <c r="S55" i="4"/>
  <c r="T55" i="4"/>
  <c r="U55" i="4"/>
  <c r="V55" i="4"/>
  <c r="Y55" i="4"/>
  <c r="Z55" i="4"/>
  <c r="AC55" i="4"/>
  <c r="AD55" i="4"/>
  <c r="AG55" i="4"/>
  <c r="AH55" i="4"/>
  <c r="AP55" i="4"/>
  <c r="AW55" i="4" s="1"/>
  <c r="AQ55" i="4"/>
  <c r="AR55" i="4"/>
  <c r="AT55" i="4"/>
  <c r="AU55" i="4"/>
  <c r="AV55" i="4"/>
  <c r="AY55" i="4"/>
  <c r="AZ55" i="4"/>
  <c r="BB55" i="4"/>
  <c r="BJ55" i="4" s="1"/>
  <c r="BC55" i="4"/>
  <c r="BD55" i="4"/>
  <c r="BF55" i="4"/>
  <c r="BG55" i="4"/>
  <c r="BH55" i="4"/>
  <c r="BK55" i="4"/>
  <c r="BL55" i="4"/>
  <c r="B56" i="4"/>
  <c r="F56" i="4"/>
  <c r="I56" i="4"/>
  <c r="J56" i="4"/>
  <c r="L56" i="4" s="1"/>
  <c r="K56" i="4"/>
  <c r="M56" i="4"/>
  <c r="N56" i="4"/>
  <c r="O56" i="4"/>
  <c r="P56" i="4"/>
  <c r="Q56" i="4"/>
  <c r="R56" i="4"/>
  <c r="S56" i="4"/>
  <c r="T56" i="4"/>
  <c r="U56" i="4"/>
  <c r="V56" i="4"/>
  <c r="Y56" i="4"/>
  <c r="Z56" i="4"/>
  <c r="AC56" i="4"/>
  <c r="AD56" i="4"/>
  <c r="AG56" i="4"/>
  <c r="AH56" i="4"/>
  <c r="AP56" i="4"/>
  <c r="AQ56" i="4"/>
  <c r="AR56" i="4"/>
  <c r="AT56" i="4"/>
  <c r="AU56" i="4"/>
  <c r="AV56" i="4"/>
  <c r="AY56" i="4"/>
  <c r="AZ56" i="4"/>
  <c r="BB56" i="4"/>
  <c r="BI56" i="4" s="1"/>
  <c r="BC56" i="4"/>
  <c r="BD56" i="4"/>
  <c r="BF56" i="4"/>
  <c r="BG56" i="4"/>
  <c r="BH56" i="4"/>
  <c r="BK56" i="4"/>
  <c r="BL56" i="4"/>
  <c r="B57" i="4"/>
  <c r="F57" i="4"/>
  <c r="I57" i="4"/>
  <c r="J57" i="4"/>
  <c r="L57" i="4" s="1"/>
  <c r="K57" i="4"/>
  <c r="M57" i="4"/>
  <c r="N57" i="4"/>
  <c r="O57" i="4"/>
  <c r="P57" i="4"/>
  <c r="Q57" i="4"/>
  <c r="R57" i="4"/>
  <c r="S57" i="4"/>
  <c r="T57" i="4"/>
  <c r="U57" i="4"/>
  <c r="V57" i="4"/>
  <c r="Y57" i="4"/>
  <c r="Z57" i="4"/>
  <c r="AC57" i="4"/>
  <c r="AD57" i="4"/>
  <c r="AG57" i="4"/>
  <c r="AH57" i="4"/>
  <c r="AP57" i="4"/>
  <c r="AW57" i="4" s="1"/>
  <c r="AQ57" i="4"/>
  <c r="AR57" i="4"/>
  <c r="AT57" i="4"/>
  <c r="AU57" i="4"/>
  <c r="AV57" i="4"/>
  <c r="AY57" i="4"/>
  <c r="AZ57" i="4"/>
  <c r="BB57" i="4"/>
  <c r="BC57" i="4"/>
  <c r="BD57" i="4"/>
  <c r="BF57" i="4"/>
  <c r="BG57" i="4"/>
  <c r="BH57" i="4"/>
  <c r="BK57" i="4"/>
  <c r="BL57" i="4"/>
  <c r="B58" i="4"/>
  <c r="F58" i="4"/>
  <c r="I58" i="4"/>
  <c r="J58" i="4"/>
  <c r="L58" i="4" s="1"/>
  <c r="K58" i="4"/>
  <c r="M58" i="4"/>
  <c r="N58" i="4"/>
  <c r="O58" i="4"/>
  <c r="P58" i="4"/>
  <c r="Q58" i="4"/>
  <c r="R58" i="4"/>
  <c r="S58" i="4"/>
  <c r="T58" i="4"/>
  <c r="U58" i="4"/>
  <c r="V58" i="4"/>
  <c r="Y58" i="4"/>
  <c r="Z58" i="4"/>
  <c r="AC58" i="4"/>
  <c r="AD58" i="4"/>
  <c r="AG58" i="4"/>
  <c r="AH58" i="4"/>
  <c r="AP58" i="4"/>
  <c r="AQ58" i="4"/>
  <c r="AR58" i="4"/>
  <c r="AT58" i="4"/>
  <c r="AU58" i="4"/>
  <c r="AV58" i="4"/>
  <c r="AY58" i="4"/>
  <c r="AZ58" i="4"/>
  <c r="BB58" i="4"/>
  <c r="BJ58" i="4" s="1"/>
  <c r="BC58" i="4"/>
  <c r="BD58" i="4"/>
  <c r="BF58" i="4"/>
  <c r="BG58" i="4"/>
  <c r="BH58" i="4"/>
  <c r="BK58" i="4"/>
  <c r="BL58" i="4"/>
  <c r="B59" i="4"/>
  <c r="F59" i="4"/>
  <c r="I59" i="4"/>
  <c r="J59" i="4"/>
  <c r="L59" i="4" s="1"/>
  <c r="K59" i="4"/>
  <c r="M59" i="4"/>
  <c r="N59" i="4"/>
  <c r="O59" i="4"/>
  <c r="P59" i="4"/>
  <c r="Q59" i="4"/>
  <c r="R59" i="4"/>
  <c r="S59" i="4"/>
  <c r="T59" i="4"/>
  <c r="U59" i="4"/>
  <c r="V59" i="4"/>
  <c r="Y59" i="4"/>
  <c r="Z59" i="4"/>
  <c r="AC59" i="4"/>
  <c r="AD59" i="4"/>
  <c r="AG59" i="4"/>
  <c r="AH59" i="4"/>
  <c r="AP59" i="4"/>
  <c r="AW59" i="4" s="1"/>
  <c r="AQ59" i="4"/>
  <c r="AR59" i="4"/>
  <c r="AT59" i="4"/>
  <c r="AU59" i="4"/>
  <c r="AV59" i="4"/>
  <c r="AY59" i="4"/>
  <c r="AZ59" i="4"/>
  <c r="BB59" i="4"/>
  <c r="BC59" i="4"/>
  <c r="BD59" i="4"/>
  <c r="BF59" i="4"/>
  <c r="BG59" i="4"/>
  <c r="BH59" i="4"/>
  <c r="BK59" i="4"/>
  <c r="BL59" i="4"/>
  <c r="B60" i="4"/>
  <c r="F60" i="4"/>
  <c r="I60" i="4"/>
  <c r="J60" i="4"/>
  <c r="L60" i="4" s="1"/>
  <c r="K60" i="4"/>
  <c r="M60" i="4"/>
  <c r="N60" i="4"/>
  <c r="O60" i="4"/>
  <c r="P60" i="4"/>
  <c r="Q60" i="4"/>
  <c r="R60" i="4"/>
  <c r="S60" i="4"/>
  <c r="T60" i="4"/>
  <c r="U60" i="4"/>
  <c r="V60" i="4"/>
  <c r="Y60" i="4"/>
  <c r="Z60" i="4"/>
  <c r="AC60" i="4"/>
  <c r="AD60" i="4"/>
  <c r="AG60" i="4"/>
  <c r="AH60" i="4"/>
  <c r="AP60" i="4"/>
  <c r="AW60" i="4" s="1"/>
  <c r="AQ60" i="4"/>
  <c r="AR60" i="4"/>
  <c r="AT60" i="4"/>
  <c r="AU60" i="4"/>
  <c r="AV60" i="4"/>
  <c r="AY60" i="4"/>
  <c r="AZ60" i="4"/>
  <c r="BB60" i="4"/>
  <c r="BC60" i="4"/>
  <c r="BD60" i="4"/>
  <c r="BF60" i="4"/>
  <c r="BG60" i="4"/>
  <c r="BH60" i="4"/>
  <c r="BK60" i="4"/>
  <c r="BL60" i="4"/>
  <c r="B61" i="4"/>
  <c r="F61" i="4"/>
  <c r="I61" i="4"/>
  <c r="J61" i="4"/>
  <c r="L61" i="4" s="1"/>
  <c r="K61" i="4"/>
  <c r="M61" i="4"/>
  <c r="N61" i="4"/>
  <c r="O61" i="4"/>
  <c r="P61" i="4"/>
  <c r="Q61" i="4"/>
  <c r="R61" i="4"/>
  <c r="S61" i="4"/>
  <c r="T61" i="4"/>
  <c r="U61" i="4"/>
  <c r="V61" i="4"/>
  <c r="Y61" i="4"/>
  <c r="Z61" i="4"/>
  <c r="AC61" i="4"/>
  <c r="AD61" i="4"/>
  <c r="AG61" i="4"/>
  <c r="AH61" i="4"/>
  <c r="AP61" i="4"/>
  <c r="AQ61" i="4"/>
  <c r="AR61" i="4"/>
  <c r="AT61" i="4"/>
  <c r="AU61" i="4"/>
  <c r="AV61" i="4"/>
  <c r="AY61" i="4"/>
  <c r="AZ61" i="4"/>
  <c r="BB61" i="4"/>
  <c r="BC61" i="4"/>
  <c r="BD61" i="4"/>
  <c r="BF61" i="4"/>
  <c r="BG61" i="4"/>
  <c r="BH61" i="4"/>
  <c r="BK61" i="4"/>
  <c r="BL61" i="4"/>
  <c r="B62" i="4"/>
  <c r="F62" i="4"/>
  <c r="I62" i="4"/>
  <c r="J62" i="4"/>
  <c r="L62" i="4" s="1"/>
  <c r="K62" i="4"/>
  <c r="M62" i="4"/>
  <c r="N62" i="4"/>
  <c r="O62" i="4"/>
  <c r="P62" i="4"/>
  <c r="Q62" i="4"/>
  <c r="R62" i="4"/>
  <c r="S62" i="4"/>
  <c r="T62" i="4"/>
  <c r="U62" i="4"/>
  <c r="V62" i="4"/>
  <c r="Y62" i="4"/>
  <c r="Z62" i="4"/>
  <c r="AC62" i="4"/>
  <c r="AD62" i="4"/>
  <c r="AG62" i="4"/>
  <c r="AH62" i="4"/>
  <c r="AP62" i="4"/>
  <c r="AQ62" i="4"/>
  <c r="AR62" i="4"/>
  <c r="AT62" i="4"/>
  <c r="AU62" i="4"/>
  <c r="AV62" i="4"/>
  <c r="AY62" i="4"/>
  <c r="AZ62" i="4"/>
  <c r="BB62" i="4"/>
  <c r="BI62" i="4" s="1"/>
  <c r="BC62" i="4"/>
  <c r="BD62" i="4"/>
  <c r="BF62" i="4"/>
  <c r="BG62" i="4"/>
  <c r="BH62" i="4"/>
  <c r="BK62" i="4"/>
  <c r="BL62" i="4"/>
  <c r="B63" i="4"/>
  <c r="F63" i="4"/>
  <c r="I63" i="4"/>
  <c r="J63" i="4"/>
  <c r="L63" i="4" s="1"/>
  <c r="K63" i="4"/>
  <c r="M63" i="4"/>
  <c r="N63" i="4"/>
  <c r="O63" i="4"/>
  <c r="P63" i="4"/>
  <c r="Q63" i="4"/>
  <c r="R63" i="4"/>
  <c r="S63" i="4"/>
  <c r="T63" i="4"/>
  <c r="U63" i="4"/>
  <c r="V63" i="4"/>
  <c r="Y63" i="4"/>
  <c r="Z63" i="4"/>
  <c r="AC63" i="4"/>
  <c r="AD63" i="4"/>
  <c r="AG63" i="4"/>
  <c r="AH63" i="4"/>
  <c r="AP63" i="4"/>
  <c r="AW63" i="4" s="1"/>
  <c r="AQ63" i="4"/>
  <c r="AR63" i="4"/>
  <c r="AT63" i="4"/>
  <c r="AU63" i="4"/>
  <c r="AV63" i="4"/>
  <c r="AY63" i="4"/>
  <c r="AZ63" i="4"/>
  <c r="BB63" i="4"/>
  <c r="BJ63" i="4" s="1"/>
  <c r="BC63" i="4"/>
  <c r="BD63" i="4"/>
  <c r="BF63" i="4"/>
  <c r="BG63" i="4"/>
  <c r="BH63" i="4"/>
  <c r="BK63" i="4"/>
  <c r="BL63" i="4"/>
  <c r="B64" i="4"/>
  <c r="F64" i="4"/>
  <c r="I64" i="4"/>
  <c r="J64" i="4"/>
  <c r="L64" i="4" s="1"/>
  <c r="K64" i="4"/>
  <c r="M64" i="4"/>
  <c r="N64" i="4"/>
  <c r="O64" i="4"/>
  <c r="P64" i="4"/>
  <c r="Q64" i="4"/>
  <c r="R64" i="4"/>
  <c r="S64" i="4"/>
  <c r="T64" i="4"/>
  <c r="U64" i="4"/>
  <c r="V64" i="4"/>
  <c r="Y64" i="4"/>
  <c r="Z64" i="4"/>
  <c r="AC64" i="4"/>
  <c r="AD64" i="4"/>
  <c r="AG64" i="4"/>
  <c r="AH64" i="4"/>
  <c r="AP64" i="4"/>
  <c r="AW64" i="4" s="1"/>
  <c r="AQ64" i="4"/>
  <c r="AR64" i="4"/>
  <c r="AT64" i="4"/>
  <c r="AU64" i="4"/>
  <c r="AV64" i="4"/>
  <c r="AY64" i="4"/>
  <c r="AZ64" i="4"/>
  <c r="BB64" i="4"/>
  <c r="BC64" i="4"/>
  <c r="BD64" i="4"/>
  <c r="BF64" i="4"/>
  <c r="BG64" i="4"/>
  <c r="BH64" i="4"/>
  <c r="BK64" i="4"/>
  <c r="BL64" i="4"/>
  <c r="B65" i="4"/>
  <c r="F65" i="4"/>
  <c r="I65" i="4"/>
  <c r="J65" i="4"/>
  <c r="L65" i="4" s="1"/>
  <c r="K65" i="4"/>
  <c r="M65" i="4"/>
  <c r="N65" i="4"/>
  <c r="O65" i="4"/>
  <c r="P65" i="4"/>
  <c r="Q65" i="4"/>
  <c r="R65" i="4"/>
  <c r="S65" i="4"/>
  <c r="T65" i="4"/>
  <c r="U65" i="4"/>
  <c r="V65" i="4"/>
  <c r="Y65" i="4"/>
  <c r="Z65" i="4"/>
  <c r="AC65" i="4"/>
  <c r="AD65" i="4"/>
  <c r="AG65" i="4"/>
  <c r="AH65" i="4"/>
  <c r="AP65" i="4"/>
  <c r="AX65" i="4" s="1"/>
  <c r="AQ65" i="4"/>
  <c r="AR65" i="4"/>
  <c r="AT65" i="4"/>
  <c r="AU65" i="4"/>
  <c r="AV65" i="4"/>
  <c r="AY65" i="4"/>
  <c r="AZ65" i="4"/>
  <c r="BB65" i="4"/>
  <c r="BI65" i="4" s="1"/>
  <c r="BC65" i="4"/>
  <c r="BD65" i="4"/>
  <c r="BF65" i="4"/>
  <c r="BG65" i="4"/>
  <c r="BH65" i="4"/>
  <c r="BK65" i="4"/>
  <c r="BL65" i="4"/>
  <c r="B66" i="4"/>
  <c r="F66" i="4"/>
  <c r="I66" i="4"/>
  <c r="J66" i="4"/>
  <c r="L66" i="4" s="1"/>
  <c r="K66" i="4"/>
  <c r="M66" i="4"/>
  <c r="N66" i="4"/>
  <c r="O66" i="4"/>
  <c r="P66" i="4"/>
  <c r="Q66" i="4"/>
  <c r="R66" i="4"/>
  <c r="S66" i="4"/>
  <c r="T66" i="4"/>
  <c r="U66" i="4"/>
  <c r="V66" i="4"/>
  <c r="Y66" i="4"/>
  <c r="Z66" i="4"/>
  <c r="AC66" i="4"/>
  <c r="AD66" i="4"/>
  <c r="AG66" i="4"/>
  <c r="AH66" i="4"/>
  <c r="AP66" i="4"/>
  <c r="AQ66" i="4"/>
  <c r="AR66" i="4"/>
  <c r="AT66" i="4"/>
  <c r="AU66" i="4"/>
  <c r="AV66" i="4"/>
  <c r="AY66" i="4"/>
  <c r="AZ66" i="4"/>
  <c r="BB66" i="4"/>
  <c r="BJ66" i="4" s="1"/>
  <c r="BC66" i="4"/>
  <c r="BD66" i="4"/>
  <c r="BF66" i="4"/>
  <c r="BG66" i="4"/>
  <c r="BH66" i="4"/>
  <c r="BK66" i="4"/>
  <c r="BL66" i="4"/>
  <c r="B67" i="4"/>
  <c r="F67" i="4"/>
  <c r="I67" i="4"/>
  <c r="J67" i="4"/>
  <c r="L67" i="4" s="1"/>
  <c r="K67" i="4"/>
  <c r="M67" i="4"/>
  <c r="N67" i="4"/>
  <c r="O67" i="4"/>
  <c r="P67" i="4"/>
  <c r="Q67" i="4"/>
  <c r="R67" i="4"/>
  <c r="S67" i="4"/>
  <c r="T67" i="4"/>
  <c r="U67" i="4"/>
  <c r="V67" i="4"/>
  <c r="Y67" i="4"/>
  <c r="Z67" i="4"/>
  <c r="AC67" i="4"/>
  <c r="AD67" i="4"/>
  <c r="AG67" i="4"/>
  <c r="AH67" i="4"/>
  <c r="AP67" i="4"/>
  <c r="AW67" i="4" s="1"/>
  <c r="AQ67" i="4"/>
  <c r="AR67" i="4"/>
  <c r="AT67" i="4"/>
  <c r="AU67" i="4"/>
  <c r="AV67" i="4"/>
  <c r="AY67" i="4"/>
  <c r="AZ67" i="4"/>
  <c r="BB67" i="4"/>
  <c r="BC67" i="4"/>
  <c r="BD67" i="4"/>
  <c r="BF67" i="4"/>
  <c r="BG67" i="4"/>
  <c r="BH67" i="4"/>
  <c r="BK67" i="4"/>
  <c r="BL67" i="4"/>
  <c r="B68" i="4"/>
  <c r="F68" i="4"/>
  <c r="I68" i="4"/>
  <c r="J68" i="4"/>
  <c r="L68" i="4" s="1"/>
  <c r="K68" i="4"/>
  <c r="M68" i="4"/>
  <c r="N68" i="4"/>
  <c r="O68" i="4"/>
  <c r="P68" i="4"/>
  <c r="Q68" i="4"/>
  <c r="R68" i="4"/>
  <c r="S68" i="4"/>
  <c r="T68" i="4"/>
  <c r="U68" i="4"/>
  <c r="V68" i="4"/>
  <c r="Y68" i="4"/>
  <c r="Z68" i="4"/>
  <c r="AC68" i="4"/>
  <c r="AD68" i="4"/>
  <c r="AG68" i="4"/>
  <c r="AH68" i="4"/>
  <c r="AP68" i="4"/>
  <c r="AW68" i="4" s="1"/>
  <c r="AQ68" i="4"/>
  <c r="AR68" i="4"/>
  <c r="AT68" i="4"/>
  <c r="AU68" i="4"/>
  <c r="AV68" i="4"/>
  <c r="AY68" i="4"/>
  <c r="AZ68" i="4"/>
  <c r="BB68" i="4"/>
  <c r="BC68" i="4"/>
  <c r="BD68" i="4"/>
  <c r="BF68" i="4"/>
  <c r="BG68" i="4"/>
  <c r="BH68" i="4"/>
  <c r="BK68" i="4"/>
  <c r="BL68" i="4"/>
  <c r="B69" i="4"/>
  <c r="F69" i="4"/>
  <c r="I69" i="4"/>
  <c r="J69" i="4"/>
  <c r="L69" i="4" s="1"/>
  <c r="K69" i="4"/>
  <c r="M69" i="4"/>
  <c r="N69" i="4"/>
  <c r="O69" i="4"/>
  <c r="P69" i="4"/>
  <c r="Q69" i="4"/>
  <c r="R69" i="4"/>
  <c r="S69" i="4"/>
  <c r="T69" i="4"/>
  <c r="U69" i="4"/>
  <c r="V69" i="4"/>
  <c r="Y69" i="4"/>
  <c r="Z69" i="4"/>
  <c r="AC69" i="4"/>
  <c r="AD69" i="4"/>
  <c r="AG69" i="4"/>
  <c r="AH69" i="4"/>
  <c r="AP69" i="4"/>
  <c r="AQ69" i="4"/>
  <c r="AR69" i="4"/>
  <c r="AT69" i="4"/>
  <c r="AU69" i="4"/>
  <c r="AV69" i="4"/>
  <c r="AY69" i="4"/>
  <c r="AZ69" i="4"/>
  <c r="BB69" i="4"/>
  <c r="BC69" i="4"/>
  <c r="BD69" i="4"/>
  <c r="BF69" i="4"/>
  <c r="BG69" i="4"/>
  <c r="BH69" i="4"/>
  <c r="BK69" i="4"/>
  <c r="BL69" i="4"/>
  <c r="B70" i="4"/>
  <c r="F70" i="4"/>
  <c r="I70" i="4"/>
  <c r="J70" i="4"/>
  <c r="L70" i="4" s="1"/>
  <c r="K70" i="4"/>
  <c r="M70" i="4"/>
  <c r="N70" i="4"/>
  <c r="O70" i="4"/>
  <c r="P70" i="4"/>
  <c r="Q70" i="4"/>
  <c r="R70" i="4"/>
  <c r="S70" i="4"/>
  <c r="T70" i="4"/>
  <c r="U70" i="4"/>
  <c r="V70" i="4"/>
  <c r="Y70" i="4"/>
  <c r="Z70" i="4"/>
  <c r="AC70" i="4"/>
  <c r="AD70" i="4"/>
  <c r="AG70" i="4"/>
  <c r="AH70" i="4"/>
  <c r="AP70" i="4"/>
  <c r="AQ70" i="4"/>
  <c r="AR70" i="4"/>
  <c r="AT70" i="4"/>
  <c r="AU70" i="4"/>
  <c r="AV70" i="4"/>
  <c r="AY70" i="4"/>
  <c r="AZ70" i="4"/>
  <c r="BB70" i="4"/>
  <c r="BC70" i="4"/>
  <c r="BD70" i="4"/>
  <c r="BF70" i="4"/>
  <c r="BG70" i="4"/>
  <c r="BH70" i="4"/>
  <c r="BK70" i="4"/>
  <c r="BL70" i="4"/>
  <c r="B71" i="4"/>
  <c r="F71" i="4"/>
  <c r="I71" i="4"/>
  <c r="J71" i="4"/>
  <c r="L71" i="4" s="1"/>
  <c r="K71" i="4"/>
  <c r="M71" i="4"/>
  <c r="N71" i="4"/>
  <c r="O71" i="4"/>
  <c r="P71" i="4"/>
  <c r="Q71" i="4"/>
  <c r="R71" i="4"/>
  <c r="S71" i="4"/>
  <c r="T71" i="4"/>
  <c r="U71" i="4"/>
  <c r="V71" i="4"/>
  <c r="Y71" i="4"/>
  <c r="Z71" i="4"/>
  <c r="AC71" i="4"/>
  <c r="AD71" i="4"/>
  <c r="AG71" i="4"/>
  <c r="AH71" i="4"/>
  <c r="AP71" i="4"/>
  <c r="AQ71" i="4"/>
  <c r="AR71" i="4"/>
  <c r="AT71" i="4"/>
  <c r="AU71" i="4"/>
  <c r="AV71" i="4"/>
  <c r="AY71" i="4"/>
  <c r="AZ71" i="4"/>
  <c r="BB71" i="4"/>
  <c r="BI71" i="4" s="1"/>
  <c r="BC71" i="4"/>
  <c r="BD71" i="4"/>
  <c r="BF71" i="4"/>
  <c r="BG71" i="4"/>
  <c r="BH71" i="4"/>
  <c r="BK71" i="4"/>
  <c r="BL71" i="4"/>
  <c r="B72" i="4"/>
  <c r="F72" i="4"/>
  <c r="I72" i="4"/>
  <c r="J72" i="4"/>
  <c r="L72" i="4" s="1"/>
  <c r="K72" i="4"/>
  <c r="M72" i="4"/>
  <c r="N72" i="4"/>
  <c r="O72" i="4"/>
  <c r="P72" i="4"/>
  <c r="Q72" i="4"/>
  <c r="R72" i="4"/>
  <c r="S72" i="4"/>
  <c r="T72" i="4"/>
  <c r="U72" i="4"/>
  <c r="V72" i="4"/>
  <c r="Y72" i="4"/>
  <c r="Z72" i="4"/>
  <c r="AC72" i="4"/>
  <c r="AD72" i="4"/>
  <c r="AG72" i="4"/>
  <c r="AH72" i="4"/>
  <c r="AP72" i="4"/>
  <c r="AX72" i="4" s="1"/>
  <c r="AQ72" i="4"/>
  <c r="AR72" i="4"/>
  <c r="AT72" i="4"/>
  <c r="AU72" i="4"/>
  <c r="AV72" i="4"/>
  <c r="AY72" i="4"/>
  <c r="AZ72" i="4"/>
  <c r="BB72" i="4"/>
  <c r="BI72" i="4" s="1"/>
  <c r="BC72" i="4"/>
  <c r="BD72" i="4"/>
  <c r="BF72" i="4"/>
  <c r="BG72" i="4"/>
  <c r="BH72" i="4"/>
  <c r="BK72" i="4"/>
  <c r="BL72" i="4"/>
  <c r="B73" i="4"/>
  <c r="F73" i="4"/>
  <c r="I73" i="4"/>
  <c r="J73" i="4"/>
  <c r="L73" i="4" s="1"/>
  <c r="K73" i="4"/>
  <c r="M73" i="4"/>
  <c r="N73" i="4"/>
  <c r="O73" i="4"/>
  <c r="P73" i="4"/>
  <c r="Q73" i="4"/>
  <c r="R73" i="4"/>
  <c r="S73" i="4"/>
  <c r="T73" i="4"/>
  <c r="U73" i="4"/>
  <c r="V73" i="4"/>
  <c r="Y73" i="4"/>
  <c r="Z73" i="4"/>
  <c r="AC73" i="4"/>
  <c r="AD73" i="4"/>
  <c r="AG73" i="4"/>
  <c r="AH73" i="4"/>
  <c r="AP73" i="4"/>
  <c r="AX73" i="4" s="1"/>
  <c r="AQ73" i="4"/>
  <c r="AR73" i="4"/>
  <c r="AT73" i="4"/>
  <c r="AU73" i="4"/>
  <c r="AV73" i="4"/>
  <c r="AY73" i="4"/>
  <c r="AZ73" i="4"/>
  <c r="BB73" i="4"/>
  <c r="BC73" i="4"/>
  <c r="BD73" i="4"/>
  <c r="BF73" i="4"/>
  <c r="BG73" i="4"/>
  <c r="BH73" i="4"/>
  <c r="BK73" i="4"/>
  <c r="BL73" i="4"/>
  <c r="B74" i="4"/>
  <c r="F74" i="4"/>
  <c r="I74" i="4"/>
  <c r="J74" i="4"/>
  <c r="L74" i="4" s="1"/>
  <c r="K74" i="4"/>
  <c r="M74" i="4"/>
  <c r="N74" i="4"/>
  <c r="O74" i="4"/>
  <c r="P74" i="4"/>
  <c r="Q74" i="4"/>
  <c r="R74" i="4"/>
  <c r="S74" i="4"/>
  <c r="T74" i="4"/>
  <c r="U74" i="4"/>
  <c r="V74" i="4"/>
  <c r="Y74" i="4"/>
  <c r="Z74" i="4"/>
  <c r="AC74" i="4"/>
  <c r="AD74" i="4"/>
  <c r="AG74" i="4"/>
  <c r="AH74" i="4"/>
  <c r="AP74" i="4"/>
  <c r="AQ74" i="4"/>
  <c r="AR74" i="4"/>
  <c r="AT74" i="4"/>
  <c r="AU74" i="4"/>
  <c r="AV74" i="4"/>
  <c r="AY74" i="4"/>
  <c r="AZ74" i="4"/>
  <c r="BB74" i="4"/>
  <c r="BI74" i="4" s="1"/>
  <c r="BC74" i="4"/>
  <c r="BD74" i="4"/>
  <c r="BF74" i="4"/>
  <c r="BG74" i="4"/>
  <c r="BH74" i="4"/>
  <c r="BK74" i="4"/>
  <c r="BL74" i="4"/>
  <c r="B75" i="4"/>
  <c r="F75" i="4"/>
  <c r="I75" i="4"/>
  <c r="J75" i="4"/>
  <c r="L75" i="4" s="1"/>
  <c r="K75" i="4"/>
  <c r="M75" i="4"/>
  <c r="N75" i="4"/>
  <c r="O75" i="4"/>
  <c r="P75" i="4"/>
  <c r="Q75" i="4"/>
  <c r="R75" i="4"/>
  <c r="S75" i="4"/>
  <c r="T75" i="4"/>
  <c r="U75" i="4"/>
  <c r="V75" i="4"/>
  <c r="Y75" i="4"/>
  <c r="Z75" i="4"/>
  <c r="AC75" i="4"/>
  <c r="AD75" i="4"/>
  <c r="AG75" i="4"/>
  <c r="AH75" i="4"/>
  <c r="AP75" i="4"/>
  <c r="AW75" i="4" s="1"/>
  <c r="AQ75" i="4"/>
  <c r="AR75" i="4"/>
  <c r="AT75" i="4"/>
  <c r="AU75" i="4"/>
  <c r="AV75" i="4"/>
  <c r="AY75" i="4"/>
  <c r="AZ75" i="4"/>
  <c r="BB75" i="4"/>
  <c r="BJ75" i="4" s="1"/>
  <c r="BC75" i="4"/>
  <c r="BD75" i="4"/>
  <c r="BF75" i="4"/>
  <c r="BG75" i="4"/>
  <c r="BH75" i="4"/>
  <c r="BK75" i="4"/>
  <c r="BL75" i="4"/>
  <c r="B76" i="4"/>
  <c r="F76" i="4"/>
  <c r="I76" i="4"/>
  <c r="J76" i="4"/>
  <c r="L76" i="4" s="1"/>
  <c r="K76" i="4"/>
  <c r="M76" i="4"/>
  <c r="N76" i="4"/>
  <c r="O76" i="4"/>
  <c r="P76" i="4"/>
  <c r="Q76" i="4"/>
  <c r="R76" i="4"/>
  <c r="S76" i="4"/>
  <c r="T76" i="4"/>
  <c r="U76" i="4"/>
  <c r="V76" i="4"/>
  <c r="Y76" i="4"/>
  <c r="Z76" i="4"/>
  <c r="AC76" i="4"/>
  <c r="AD76" i="4"/>
  <c r="AG76" i="4"/>
  <c r="AH76" i="4"/>
  <c r="AP76" i="4"/>
  <c r="AW76" i="4" s="1"/>
  <c r="AQ76" i="4"/>
  <c r="AR76" i="4"/>
  <c r="AT76" i="4"/>
  <c r="AU76" i="4"/>
  <c r="AV76" i="4"/>
  <c r="AY76" i="4"/>
  <c r="AZ76" i="4"/>
  <c r="BB76" i="4"/>
  <c r="BC76" i="4"/>
  <c r="BD76" i="4"/>
  <c r="BF76" i="4"/>
  <c r="BG76" i="4"/>
  <c r="BH76" i="4"/>
  <c r="BK76" i="4"/>
  <c r="BL76" i="4"/>
  <c r="B77" i="4"/>
  <c r="F77" i="4"/>
  <c r="I77" i="4"/>
  <c r="J77" i="4"/>
  <c r="L77" i="4" s="1"/>
  <c r="K77" i="4"/>
  <c r="M77" i="4"/>
  <c r="N77" i="4"/>
  <c r="O77" i="4"/>
  <c r="P77" i="4"/>
  <c r="Q77" i="4"/>
  <c r="R77" i="4"/>
  <c r="S77" i="4"/>
  <c r="T77" i="4"/>
  <c r="U77" i="4"/>
  <c r="V77" i="4"/>
  <c r="Y77" i="4"/>
  <c r="Z77" i="4"/>
  <c r="AC77" i="4"/>
  <c r="AD77" i="4"/>
  <c r="AG77" i="4"/>
  <c r="AH77" i="4"/>
  <c r="AP77" i="4"/>
  <c r="AQ77" i="4"/>
  <c r="AR77" i="4"/>
  <c r="AT77" i="4"/>
  <c r="AU77" i="4"/>
  <c r="AV77" i="4"/>
  <c r="AY77" i="4"/>
  <c r="AZ77" i="4"/>
  <c r="BB77" i="4"/>
  <c r="BC77" i="4"/>
  <c r="BD77" i="4"/>
  <c r="BF77" i="4"/>
  <c r="BG77" i="4"/>
  <c r="BH77" i="4"/>
  <c r="BK77" i="4"/>
  <c r="BL77" i="4"/>
  <c r="B78" i="4"/>
  <c r="F78" i="4"/>
  <c r="I78" i="4"/>
  <c r="J78" i="4"/>
  <c r="L78" i="4" s="1"/>
  <c r="K78" i="4"/>
  <c r="M78" i="4"/>
  <c r="N78" i="4"/>
  <c r="O78" i="4"/>
  <c r="P78" i="4"/>
  <c r="Q78" i="4"/>
  <c r="R78" i="4"/>
  <c r="S78" i="4"/>
  <c r="T78" i="4"/>
  <c r="U78" i="4"/>
  <c r="V78" i="4"/>
  <c r="Y78" i="4"/>
  <c r="Z78" i="4"/>
  <c r="AC78" i="4"/>
  <c r="AD78" i="4"/>
  <c r="AG78" i="4"/>
  <c r="AH78" i="4"/>
  <c r="AP78" i="4"/>
  <c r="AQ78" i="4"/>
  <c r="AR78" i="4"/>
  <c r="AT78" i="4"/>
  <c r="AU78" i="4"/>
  <c r="AV78" i="4"/>
  <c r="AY78" i="4"/>
  <c r="AZ78" i="4"/>
  <c r="BB78" i="4"/>
  <c r="BJ78" i="4" s="1"/>
  <c r="BC78" i="4"/>
  <c r="BD78" i="4"/>
  <c r="BF78" i="4"/>
  <c r="BG78" i="4"/>
  <c r="BH78" i="4"/>
  <c r="BK78" i="4"/>
  <c r="BL78" i="4"/>
  <c r="B79" i="4"/>
  <c r="F79" i="4"/>
  <c r="I79" i="4"/>
  <c r="J79" i="4"/>
  <c r="L79" i="4" s="1"/>
  <c r="K79" i="4"/>
  <c r="M79" i="4"/>
  <c r="N79" i="4"/>
  <c r="O79" i="4"/>
  <c r="P79" i="4"/>
  <c r="Q79" i="4"/>
  <c r="R79" i="4"/>
  <c r="S79" i="4"/>
  <c r="T79" i="4"/>
  <c r="U79" i="4"/>
  <c r="V79" i="4"/>
  <c r="Y79" i="4"/>
  <c r="Z79" i="4"/>
  <c r="AC79" i="4"/>
  <c r="AD79" i="4"/>
  <c r="AG79" i="4"/>
  <c r="AH79" i="4"/>
  <c r="AP79" i="4"/>
  <c r="AX79" i="4" s="1"/>
  <c r="AQ79" i="4"/>
  <c r="AR79" i="4"/>
  <c r="AT79" i="4"/>
  <c r="AU79" i="4"/>
  <c r="AV79" i="4"/>
  <c r="AY79" i="4"/>
  <c r="AZ79" i="4"/>
  <c r="BB79" i="4"/>
  <c r="BI79" i="4" s="1"/>
  <c r="BC79" i="4"/>
  <c r="BD79" i="4"/>
  <c r="BF79" i="4"/>
  <c r="BG79" i="4"/>
  <c r="BH79" i="4"/>
  <c r="BK79" i="4"/>
  <c r="BL79" i="4"/>
  <c r="B80" i="4"/>
  <c r="F80" i="4"/>
  <c r="I80" i="4"/>
  <c r="J80" i="4"/>
  <c r="L80" i="4" s="1"/>
  <c r="K80" i="4"/>
  <c r="M80" i="4"/>
  <c r="N80" i="4"/>
  <c r="O80" i="4"/>
  <c r="P80" i="4"/>
  <c r="Q80" i="4"/>
  <c r="R80" i="4"/>
  <c r="S80" i="4"/>
  <c r="T80" i="4"/>
  <c r="U80" i="4"/>
  <c r="V80" i="4"/>
  <c r="Y80" i="4"/>
  <c r="Z80" i="4"/>
  <c r="AC80" i="4"/>
  <c r="AD80" i="4"/>
  <c r="AG80" i="4"/>
  <c r="AH80" i="4"/>
  <c r="AP80" i="4"/>
  <c r="AX80" i="4" s="1"/>
  <c r="AQ80" i="4"/>
  <c r="AR80" i="4"/>
  <c r="AT80" i="4"/>
  <c r="AU80" i="4"/>
  <c r="AV80" i="4"/>
  <c r="AY80" i="4"/>
  <c r="AZ80" i="4"/>
  <c r="BB80" i="4"/>
  <c r="BI80" i="4" s="1"/>
  <c r="BC80" i="4"/>
  <c r="BD80" i="4"/>
  <c r="BF80" i="4"/>
  <c r="BG80" i="4"/>
  <c r="BH80" i="4"/>
  <c r="BK80" i="4"/>
  <c r="BL80" i="4"/>
  <c r="B81" i="4"/>
  <c r="F81" i="4"/>
  <c r="I81" i="4"/>
  <c r="J81" i="4"/>
  <c r="L81" i="4" s="1"/>
  <c r="K81" i="4"/>
  <c r="M81" i="4"/>
  <c r="N81" i="4"/>
  <c r="O81" i="4"/>
  <c r="P81" i="4"/>
  <c r="Q81" i="4"/>
  <c r="R81" i="4"/>
  <c r="S81" i="4"/>
  <c r="T81" i="4"/>
  <c r="U81" i="4"/>
  <c r="V81" i="4"/>
  <c r="Y81" i="4"/>
  <c r="Z81" i="4"/>
  <c r="AC81" i="4"/>
  <c r="AD81" i="4"/>
  <c r="AG81" i="4"/>
  <c r="AH81" i="4"/>
  <c r="AP81" i="4"/>
  <c r="AW81" i="4" s="1"/>
  <c r="AQ81" i="4"/>
  <c r="AR81" i="4"/>
  <c r="AT81" i="4"/>
  <c r="AU81" i="4"/>
  <c r="AV81" i="4"/>
  <c r="AY81" i="4"/>
  <c r="AZ81" i="4"/>
  <c r="BB81" i="4"/>
  <c r="BC81" i="4"/>
  <c r="BD81" i="4"/>
  <c r="BF81" i="4"/>
  <c r="BG81" i="4"/>
  <c r="BH81" i="4"/>
  <c r="BK81" i="4"/>
  <c r="BL81" i="4"/>
  <c r="B82" i="4"/>
  <c r="F82" i="4"/>
  <c r="I82" i="4"/>
  <c r="J82" i="4"/>
  <c r="L82" i="4" s="1"/>
  <c r="K82" i="4"/>
  <c r="M82" i="4"/>
  <c r="N82" i="4"/>
  <c r="O82" i="4"/>
  <c r="P82" i="4"/>
  <c r="Q82" i="4"/>
  <c r="R82" i="4"/>
  <c r="S82" i="4"/>
  <c r="T82" i="4"/>
  <c r="U82" i="4"/>
  <c r="V82" i="4"/>
  <c r="Y82" i="4"/>
  <c r="Z82" i="4"/>
  <c r="AC82" i="4"/>
  <c r="AD82" i="4"/>
  <c r="AG82" i="4"/>
  <c r="AH82" i="4"/>
  <c r="AP82" i="4"/>
  <c r="AQ82" i="4"/>
  <c r="AR82" i="4"/>
  <c r="AT82" i="4"/>
  <c r="AU82" i="4"/>
  <c r="AV82" i="4"/>
  <c r="AY82" i="4"/>
  <c r="AZ82" i="4"/>
  <c r="BB82" i="4"/>
  <c r="BI82" i="4" s="1"/>
  <c r="BC82" i="4"/>
  <c r="BD82" i="4"/>
  <c r="BF82" i="4"/>
  <c r="BG82" i="4"/>
  <c r="BH82" i="4"/>
  <c r="BK82" i="4"/>
  <c r="BL82" i="4"/>
  <c r="B83" i="4"/>
  <c r="F83" i="4"/>
  <c r="I83" i="4"/>
  <c r="J83" i="4"/>
  <c r="L83" i="4" s="1"/>
  <c r="K83" i="4"/>
  <c r="M83" i="4"/>
  <c r="N83" i="4"/>
  <c r="O83" i="4"/>
  <c r="P83" i="4"/>
  <c r="Q83" i="4"/>
  <c r="R83" i="4"/>
  <c r="S83" i="4"/>
  <c r="T83" i="4"/>
  <c r="U83" i="4"/>
  <c r="V83" i="4"/>
  <c r="Y83" i="4"/>
  <c r="Z83" i="4"/>
  <c r="AC83" i="4"/>
  <c r="AD83" i="4"/>
  <c r="AG83" i="4"/>
  <c r="AH83" i="4"/>
  <c r="AP83" i="4"/>
  <c r="AW83" i="4" s="1"/>
  <c r="AQ83" i="4"/>
  <c r="AR83" i="4"/>
  <c r="AT83" i="4"/>
  <c r="AU83" i="4"/>
  <c r="AV83" i="4"/>
  <c r="AY83" i="4"/>
  <c r="AZ83" i="4"/>
  <c r="BB83" i="4"/>
  <c r="BJ83" i="4" s="1"/>
  <c r="BC83" i="4"/>
  <c r="BD83" i="4"/>
  <c r="BF83" i="4"/>
  <c r="BG83" i="4"/>
  <c r="BH83" i="4"/>
  <c r="BK83" i="4"/>
  <c r="BL83" i="4"/>
  <c r="B84" i="4"/>
  <c r="F84" i="4"/>
  <c r="I84" i="4"/>
  <c r="J84" i="4"/>
  <c r="L84" i="4" s="1"/>
  <c r="K84" i="4"/>
  <c r="M84" i="4"/>
  <c r="N84" i="4"/>
  <c r="O84" i="4"/>
  <c r="P84" i="4"/>
  <c r="Q84" i="4"/>
  <c r="R84" i="4"/>
  <c r="S84" i="4"/>
  <c r="T84" i="4"/>
  <c r="U84" i="4"/>
  <c r="V84" i="4"/>
  <c r="Y84" i="4"/>
  <c r="Z84" i="4"/>
  <c r="AC84" i="4"/>
  <c r="AD84" i="4"/>
  <c r="AG84" i="4"/>
  <c r="AH84" i="4"/>
  <c r="AP84" i="4"/>
  <c r="AX84" i="4" s="1"/>
  <c r="AQ84" i="4"/>
  <c r="AR84" i="4"/>
  <c r="AT84" i="4"/>
  <c r="AU84" i="4"/>
  <c r="AV84" i="4"/>
  <c r="AY84" i="4"/>
  <c r="AZ84" i="4"/>
  <c r="BB84" i="4"/>
  <c r="BC84" i="4"/>
  <c r="BD84" i="4"/>
  <c r="BF84" i="4"/>
  <c r="BG84" i="4"/>
  <c r="BH84" i="4"/>
  <c r="BK84" i="4"/>
  <c r="BL84" i="4"/>
  <c r="B85" i="4"/>
  <c r="F85" i="4"/>
  <c r="I85" i="4"/>
  <c r="J85" i="4"/>
  <c r="L85" i="4" s="1"/>
  <c r="K85" i="4"/>
  <c r="M85" i="4"/>
  <c r="N85" i="4"/>
  <c r="O85" i="4"/>
  <c r="P85" i="4"/>
  <c r="Q85" i="4"/>
  <c r="R85" i="4"/>
  <c r="S85" i="4"/>
  <c r="T85" i="4"/>
  <c r="U85" i="4"/>
  <c r="V85" i="4"/>
  <c r="Y85" i="4"/>
  <c r="Z85" i="4"/>
  <c r="AC85" i="4"/>
  <c r="AD85" i="4"/>
  <c r="AG85" i="4"/>
  <c r="AH85" i="4"/>
  <c r="AP85" i="4"/>
  <c r="AQ85" i="4"/>
  <c r="AR85" i="4"/>
  <c r="AT85" i="4"/>
  <c r="AU85" i="4"/>
  <c r="AV85" i="4"/>
  <c r="AY85" i="4"/>
  <c r="AZ85" i="4"/>
  <c r="BB85" i="4"/>
  <c r="BI85" i="4" s="1"/>
  <c r="BC85" i="4"/>
  <c r="BD85" i="4"/>
  <c r="BF85" i="4"/>
  <c r="BG85" i="4"/>
  <c r="BH85" i="4"/>
  <c r="BK85" i="4"/>
  <c r="BL85" i="4"/>
  <c r="B86" i="4"/>
  <c r="F86" i="4"/>
  <c r="I86" i="4"/>
  <c r="J86" i="4"/>
  <c r="L86" i="4" s="1"/>
  <c r="K86" i="4"/>
  <c r="M86" i="4"/>
  <c r="N86" i="4"/>
  <c r="O86" i="4"/>
  <c r="P86" i="4"/>
  <c r="Q86" i="4"/>
  <c r="R86" i="4"/>
  <c r="S86" i="4"/>
  <c r="T86" i="4"/>
  <c r="U86" i="4"/>
  <c r="V86" i="4"/>
  <c r="Y86" i="4"/>
  <c r="Z86" i="4"/>
  <c r="AC86" i="4"/>
  <c r="AD86" i="4"/>
  <c r="AG86" i="4"/>
  <c r="AH86" i="4"/>
  <c r="AP86" i="4"/>
  <c r="AQ86" i="4"/>
  <c r="AR86" i="4"/>
  <c r="AT86" i="4"/>
  <c r="AU86" i="4"/>
  <c r="AV86" i="4"/>
  <c r="AY86" i="4"/>
  <c r="AZ86" i="4"/>
  <c r="BB86" i="4"/>
  <c r="BJ86" i="4" s="1"/>
  <c r="BC86" i="4"/>
  <c r="BD86" i="4"/>
  <c r="BF86" i="4"/>
  <c r="BG86" i="4"/>
  <c r="BH86" i="4"/>
  <c r="BK86" i="4"/>
  <c r="BL86" i="4"/>
  <c r="B87" i="4"/>
  <c r="F87" i="4"/>
  <c r="I87" i="4"/>
  <c r="J87" i="4"/>
  <c r="L87" i="4" s="1"/>
  <c r="K87" i="4"/>
  <c r="M87" i="4"/>
  <c r="N87" i="4"/>
  <c r="O87" i="4"/>
  <c r="P87" i="4"/>
  <c r="Q87" i="4"/>
  <c r="R87" i="4"/>
  <c r="S87" i="4"/>
  <c r="T87" i="4"/>
  <c r="U87" i="4"/>
  <c r="V87" i="4"/>
  <c r="Y87" i="4"/>
  <c r="Z87" i="4"/>
  <c r="AC87" i="4"/>
  <c r="AD87" i="4"/>
  <c r="AG87" i="4"/>
  <c r="AH87" i="4"/>
  <c r="AP87" i="4"/>
  <c r="AQ87" i="4"/>
  <c r="AR87" i="4"/>
  <c r="AT87" i="4"/>
  <c r="AU87" i="4"/>
  <c r="AV87" i="4"/>
  <c r="AY87" i="4"/>
  <c r="AZ87" i="4"/>
  <c r="BB87" i="4"/>
  <c r="BJ87" i="4" s="1"/>
  <c r="BC87" i="4"/>
  <c r="BD87" i="4"/>
  <c r="BF87" i="4"/>
  <c r="BG87" i="4"/>
  <c r="BH87" i="4"/>
  <c r="BK87" i="4"/>
  <c r="BL87" i="4"/>
  <c r="B88" i="4"/>
  <c r="F88" i="4"/>
  <c r="I88" i="4"/>
  <c r="J88" i="4"/>
  <c r="L88" i="4" s="1"/>
  <c r="K88" i="4"/>
  <c r="M88" i="4"/>
  <c r="N88" i="4"/>
  <c r="O88" i="4"/>
  <c r="P88" i="4"/>
  <c r="Q88" i="4"/>
  <c r="R88" i="4"/>
  <c r="S88" i="4"/>
  <c r="T88" i="4"/>
  <c r="U88" i="4"/>
  <c r="V88" i="4"/>
  <c r="Y88" i="4"/>
  <c r="Z88" i="4"/>
  <c r="AC88" i="4"/>
  <c r="AD88" i="4"/>
  <c r="AG88" i="4"/>
  <c r="AH88" i="4"/>
  <c r="AP88" i="4"/>
  <c r="AX88" i="4" s="1"/>
  <c r="AQ88" i="4"/>
  <c r="AR88" i="4"/>
  <c r="AT88" i="4"/>
  <c r="AU88" i="4"/>
  <c r="AV88" i="4"/>
  <c r="AY88" i="4"/>
  <c r="AZ88" i="4"/>
  <c r="BB88" i="4"/>
  <c r="BI88" i="4" s="1"/>
  <c r="BC88" i="4"/>
  <c r="BD88" i="4"/>
  <c r="BF88" i="4"/>
  <c r="BG88" i="4"/>
  <c r="BH88" i="4"/>
  <c r="BK88" i="4"/>
  <c r="BL88" i="4"/>
  <c r="B89" i="4"/>
  <c r="F89" i="4"/>
  <c r="I89" i="4"/>
  <c r="J89" i="4"/>
  <c r="L89" i="4" s="1"/>
  <c r="K89" i="4"/>
  <c r="M89" i="4"/>
  <c r="N89" i="4"/>
  <c r="O89" i="4"/>
  <c r="P89" i="4"/>
  <c r="Q89" i="4"/>
  <c r="R89" i="4"/>
  <c r="S89" i="4"/>
  <c r="T89" i="4"/>
  <c r="U89" i="4"/>
  <c r="V89" i="4"/>
  <c r="Y89" i="4"/>
  <c r="Z89" i="4"/>
  <c r="AC89" i="4"/>
  <c r="AD89" i="4"/>
  <c r="AG89" i="4"/>
  <c r="AH89" i="4"/>
  <c r="AP89" i="4"/>
  <c r="AX89" i="4" s="1"/>
  <c r="AQ89" i="4"/>
  <c r="AR89" i="4"/>
  <c r="AT89" i="4"/>
  <c r="AU89" i="4"/>
  <c r="AV89" i="4"/>
  <c r="AY89" i="4"/>
  <c r="AZ89" i="4"/>
  <c r="BB89" i="4"/>
  <c r="BC89" i="4"/>
  <c r="BD89" i="4"/>
  <c r="BF89" i="4"/>
  <c r="BG89" i="4"/>
  <c r="BH89" i="4"/>
  <c r="BK89" i="4"/>
  <c r="BL89" i="4"/>
  <c r="B90" i="4"/>
  <c r="F90" i="4"/>
  <c r="I90" i="4"/>
  <c r="J90" i="4"/>
  <c r="L90" i="4" s="1"/>
  <c r="K90" i="4"/>
  <c r="M90" i="4"/>
  <c r="N90" i="4"/>
  <c r="O90" i="4"/>
  <c r="P90" i="4"/>
  <c r="Q90" i="4"/>
  <c r="R90" i="4"/>
  <c r="S90" i="4"/>
  <c r="T90" i="4"/>
  <c r="U90" i="4"/>
  <c r="V90" i="4"/>
  <c r="Y90" i="4"/>
  <c r="Z90" i="4"/>
  <c r="AC90" i="4"/>
  <c r="AD90" i="4"/>
  <c r="AG90" i="4"/>
  <c r="AH90" i="4"/>
  <c r="AP90" i="4"/>
  <c r="AQ90" i="4"/>
  <c r="AR90" i="4"/>
  <c r="AT90" i="4"/>
  <c r="AU90" i="4"/>
  <c r="AV90" i="4"/>
  <c r="AY90" i="4"/>
  <c r="AZ90" i="4"/>
  <c r="BB90" i="4"/>
  <c r="BI90" i="4" s="1"/>
  <c r="BC90" i="4"/>
  <c r="BD90" i="4"/>
  <c r="BF90" i="4"/>
  <c r="BG90" i="4"/>
  <c r="BH90" i="4"/>
  <c r="BK90" i="4"/>
  <c r="BL90" i="4"/>
  <c r="B91" i="4"/>
  <c r="F91" i="4"/>
  <c r="I91" i="4"/>
  <c r="J91" i="4"/>
  <c r="L91" i="4" s="1"/>
  <c r="K91" i="4"/>
  <c r="M91" i="4"/>
  <c r="N91" i="4"/>
  <c r="O91" i="4"/>
  <c r="P91" i="4"/>
  <c r="Q91" i="4"/>
  <c r="R91" i="4"/>
  <c r="S91" i="4"/>
  <c r="T91" i="4"/>
  <c r="U91" i="4"/>
  <c r="V91" i="4"/>
  <c r="Y91" i="4"/>
  <c r="Z91" i="4"/>
  <c r="AC91" i="4"/>
  <c r="AD91" i="4"/>
  <c r="AG91" i="4"/>
  <c r="AH91" i="4"/>
  <c r="AP91" i="4"/>
  <c r="AW91" i="4" s="1"/>
  <c r="AQ91" i="4"/>
  <c r="AR91" i="4"/>
  <c r="AT91" i="4"/>
  <c r="AU91" i="4"/>
  <c r="AV91" i="4"/>
  <c r="AY91" i="4"/>
  <c r="AZ91" i="4"/>
  <c r="BB91" i="4"/>
  <c r="BJ91" i="4" s="1"/>
  <c r="BC91" i="4"/>
  <c r="BD91" i="4"/>
  <c r="BF91" i="4"/>
  <c r="BG91" i="4"/>
  <c r="BH91" i="4"/>
  <c r="BK91" i="4"/>
  <c r="BL91" i="4"/>
  <c r="B92" i="4"/>
  <c r="F92" i="4"/>
  <c r="I92" i="4"/>
  <c r="J92" i="4"/>
  <c r="L92" i="4" s="1"/>
  <c r="K92" i="4"/>
  <c r="M92" i="4"/>
  <c r="N92" i="4"/>
  <c r="O92" i="4"/>
  <c r="P92" i="4"/>
  <c r="Q92" i="4"/>
  <c r="R92" i="4"/>
  <c r="S92" i="4"/>
  <c r="T92" i="4"/>
  <c r="U92" i="4"/>
  <c r="V92" i="4"/>
  <c r="Y92" i="4"/>
  <c r="Z92" i="4"/>
  <c r="AC92" i="4"/>
  <c r="AD92" i="4"/>
  <c r="AG92" i="4"/>
  <c r="AH92" i="4"/>
  <c r="AP92" i="4"/>
  <c r="AW92" i="4" s="1"/>
  <c r="AQ92" i="4"/>
  <c r="AR92" i="4"/>
  <c r="AT92" i="4"/>
  <c r="AU92" i="4"/>
  <c r="AV92" i="4"/>
  <c r="AY92" i="4"/>
  <c r="AZ92" i="4"/>
  <c r="BB92" i="4"/>
  <c r="BC92" i="4"/>
  <c r="BD92" i="4"/>
  <c r="BF92" i="4"/>
  <c r="BG92" i="4"/>
  <c r="BH92" i="4"/>
  <c r="BK92" i="4"/>
  <c r="BL92" i="4"/>
  <c r="B93" i="4"/>
  <c r="F93" i="4"/>
  <c r="I93" i="4"/>
  <c r="J93" i="4"/>
  <c r="L93" i="4" s="1"/>
  <c r="K93" i="4"/>
  <c r="M93" i="4"/>
  <c r="N93" i="4"/>
  <c r="O93" i="4"/>
  <c r="P93" i="4"/>
  <c r="Q93" i="4"/>
  <c r="R93" i="4"/>
  <c r="S93" i="4"/>
  <c r="T93" i="4"/>
  <c r="U93" i="4"/>
  <c r="V93" i="4"/>
  <c r="Y93" i="4"/>
  <c r="Z93" i="4"/>
  <c r="AC93" i="4"/>
  <c r="AD93" i="4"/>
  <c r="AG93" i="4"/>
  <c r="AH93" i="4"/>
  <c r="AP93" i="4"/>
  <c r="AX93" i="4" s="1"/>
  <c r="AQ93" i="4"/>
  <c r="AR93" i="4"/>
  <c r="AT93" i="4"/>
  <c r="AU93" i="4"/>
  <c r="AV93" i="4"/>
  <c r="AY93" i="4"/>
  <c r="AZ93" i="4"/>
  <c r="BB93" i="4"/>
  <c r="BC93" i="4"/>
  <c r="BD93" i="4"/>
  <c r="BF93" i="4"/>
  <c r="BG93" i="4"/>
  <c r="BH93" i="4"/>
  <c r="BK93" i="4"/>
  <c r="BL93" i="4"/>
  <c r="B94" i="4"/>
  <c r="F94" i="4"/>
  <c r="I94" i="4"/>
  <c r="J94" i="4"/>
  <c r="L94" i="4" s="1"/>
  <c r="K94" i="4"/>
  <c r="M94" i="4"/>
  <c r="N94" i="4"/>
  <c r="O94" i="4"/>
  <c r="P94" i="4"/>
  <c r="Q94" i="4"/>
  <c r="R94" i="4"/>
  <c r="S94" i="4"/>
  <c r="T94" i="4"/>
  <c r="U94" i="4"/>
  <c r="V94" i="4"/>
  <c r="Y94" i="4"/>
  <c r="Z94" i="4"/>
  <c r="AC94" i="4"/>
  <c r="AD94" i="4"/>
  <c r="AG94" i="4"/>
  <c r="AH94" i="4"/>
  <c r="AP94" i="4"/>
  <c r="AQ94" i="4"/>
  <c r="AR94" i="4"/>
  <c r="AT94" i="4"/>
  <c r="AU94" i="4"/>
  <c r="AV94" i="4"/>
  <c r="AY94" i="4"/>
  <c r="AZ94" i="4"/>
  <c r="BB94" i="4"/>
  <c r="BJ94" i="4" s="1"/>
  <c r="BC94" i="4"/>
  <c r="BD94" i="4"/>
  <c r="BF94" i="4"/>
  <c r="BG94" i="4"/>
  <c r="BH94" i="4"/>
  <c r="BK94" i="4"/>
  <c r="BL94" i="4"/>
  <c r="B95" i="4"/>
  <c r="F95" i="4"/>
  <c r="I95" i="4"/>
  <c r="J95" i="4"/>
  <c r="L95" i="4" s="1"/>
  <c r="K95" i="4"/>
  <c r="M95" i="4"/>
  <c r="N95" i="4"/>
  <c r="O95" i="4"/>
  <c r="P95" i="4"/>
  <c r="Q95" i="4"/>
  <c r="R95" i="4"/>
  <c r="S95" i="4"/>
  <c r="T95" i="4"/>
  <c r="U95" i="4"/>
  <c r="V95" i="4"/>
  <c r="Y95" i="4"/>
  <c r="Z95" i="4"/>
  <c r="AC95" i="4"/>
  <c r="AD95" i="4"/>
  <c r="AG95" i="4"/>
  <c r="AH95" i="4"/>
  <c r="AP95" i="4"/>
  <c r="AX95" i="4" s="1"/>
  <c r="AQ95" i="4"/>
  <c r="AR95" i="4"/>
  <c r="AT95" i="4"/>
  <c r="AU95" i="4"/>
  <c r="AV95" i="4"/>
  <c r="AY95" i="4"/>
  <c r="AZ95" i="4"/>
  <c r="BB95" i="4"/>
  <c r="BJ95" i="4" s="1"/>
  <c r="BC95" i="4"/>
  <c r="BD95" i="4"/>
  <c r="BF95" i="4"/>
  <c r="BG95" i="4"/>
  <c r="BH95" i="4"/>
  <c r="BK95" i="4"/>
  <c r="BL95" i="4"/>
  <c r="B96" i="4"/>
  <c r="F96" i="4"/>
  <c r="I96" i="4"/>
  <c r="J96" i="4"/>
  <c r="L96" i="4" s="1"/>
  <c r="K96" i="4"/>
  <c r="M96" i="4"/>
  <c r="N96" i="4"/>
  <c r="O96" i="4"/>
  <c r="P96" i="4"/>
  <c r="Q96" i="4"/>
  <c r="R96" i="4"/>
  <c r="S96" i="4"/>
  <c r="T96" i="4"/>
  <c r="U96" i="4"/>
  <c r="V96" i="4"/>
  <c r="Y96" i="4"/>
  <c r="Z96" i="4"/>
  <c r="AC96" i="4"/>
  <c r="AD96" i="4"/>
  <c r="AG96" i="4"/>
  <c r="AH96" i="4"/>
  <c r="AP96" i="4"/>
  <c r="AQ96" i="4"/>
  <c r="AR96" i="4"/>
  <c r="AT96" i="4"/>
  <c r="AU96" i="4"/>
  <c r="AV96" i="4"/>
  <c r="AY96" i="4"/>
  <c r="AZ96" i="4"/>
  <c r="BB96" i="4"/>
  <c r="BI96" i="4" s="1"/>
  <c r="BC96" i="4"/>
  <c r="BD96" i="4"/>
  <c r="BF96" i="4"/>
  <c r="BG96" i="4"/>
  <c r="BH96" i="4"/>
  <c r="BK96" i="4"/>
  <c r="BL96" i="4"/>
  <c r="B97" i="4"/>
  <c r="F97" i="4"/>
  <c r="I97" i="4"/>
  <c r="J97" i="4"/>
  <c r="L97" i="4" s="1"/>
  <c r="K97" i="4"/>
  <c r="M97" i="4"/>
  <c r="N97" i="4"/>
  <c r="O97" i="4"/>
  <c r="P97" i="4"/>
  <c r="Q97" i="4"/>
  <c r="R97" i="4"/>
  <c r="S97" i="4"/>
  <c r="T97" i="4"/>
  <c r="U97" i="4"/>
  <c r="V97" i="4"/>
  <c r="Y97" i="4"/>
  <c r="Z97" i="4"/>
  <c r="AC97" i="4"/>
  <c r="AD97" i="4"/>
  <c r="AG97" i="4"/>
  <c r="AH97" i="4"/>
  <c r="AP97" i="4"/>
  <c r="AW97" i="4" s="1"/>
  <c r="AQ97" i="4"/>
  <c r="AR97" i="4"/>
  <c r="AT97" i="4"/>
  <c r="AU97" i="4"/>
  <c r="AV97" i="4"/>
  <c r="AY97" i="4"/>
  <c r="AZ97" i="4"/>
  <c r="BB97" i="4"/>
  <c r="BC97" i="4"/>
  <c r="BD97" i="4"/>
  <c r="BF97" i="4"/>
  <c r="BG97" i="4"/>
  <c r="BH97" i="4"/>
  <c r="BK97" i="4"/>
  <c r="BL97" i="4"/>
  <c r="B98" i="4"/>
  <c r="F98" i="4"/>
  <c r="I98" i="4"/>
  <c r="J98" i="4"/>
  <c r="L98" i="4" s="1"/>
  <c r="K98" i="4"/>
  <c r="M98" i="4"/>
  <c r="N98" i="4"/>
  <c r="O98" i="4"/>
  <c r="P98" i="4"/>
  <c r="Q98" i="4"/>
  <c r="R98" i="4"/>
  <c r="S98" i="4"/>
  <c r="T98" i="4"/>
  <c r="U98" i="4"/>
  <c r="V98" i="4"/>
  <c r="Y98" i="4"/>
  <c r="Z98" i="4"/>
  <c r="AC98" i="4"/>
  <c r="AD98" i="4"/>
  <c r="AG98" i="4"/>
  <c r="AH98" i="4"/>
  <c r="AP98" i="4"/>
  <c r="AW98" i="4" s="1"/>
  <c r="AQ98" i="4"/>
  <c r="AR98" i="4"/>
  <c r="AT98" i="4"/>
  <c r="AU98" i="4"/>
  <c r="AV98" i="4"/>
  <c r="AY98" i="4"/>
  <c r="AZ98" i="4"/>
  <c r="BB98" i="4"/>
  <c r="BC98" i="4"/>
  <c r="BD98" i="4"/>
  <c r="BF98" i="4"/>
  <c r="BG98" i="4"/>
  <c r="BH98" i="4"/>
  <c r="BK98" i="4"/>
  <c r="BL98" i="4"/>
  <c r="B99" i="4"/>
  <c r="F99" i="4"/>
  <c r="I99" i="4"/>
  <c r="J99" i="4"/>
  <c r="L99" i="4" s="1"/>
  <c r="K99" i="4"/>
  <c r="M99" i="4"/>
  <c r="N99" i="4"/>
  <c r="O99" i="4"/>
  <c r="P99" i="4"/>
  <c r="Q99" i="4"/>
  <c r="R99" i="4"/>
  <c r="S99" i="4"/>
  <c r="T99" i="4"/>
  <c r="U99" i="4"/>
  <c r="V99" i="4"/>
  <c r="Y99" i="4"/>
  <c r="Z99" i="4"/>
  <c r="AC99" i="4"/>
  <c r="AD99" i="4"/>
  <c r="AG99" i="4"/>
  <c r="AH99" i="4"/>
  <c r="AP99" i="4"/>
  <c r="AQ99" i="4"/>
  <c r="AR99" i="4"/>
  <c r="AT99" i="4"/>
  <c r="AU99" i="4"/>
  <c r="AV99" i="4"/>
  <c r="AY99" i="4"/>
  <c r="AZ99" i="4"/>
  <c r="BB99" i="4"/>
  <c r="BJ99" i="4" s="1"/>
  <c r="BC99" i="4"/>
  <c r="BD99" i="4"/>
  <c r="BF99" i="4"/>
  <c r="BG99" i="4"/>
  <c r="BH99" i="4"/>
  <c r="BK99" i="4"/>
  <c r="BL99" i="4"/>
  <c r="B100" i="4"/>
  <c r="F100" i="4"/>
  <c r="I100" i="4"/>
  <c r="J100" i="4"/>
  <c r="L100" i="4" s="1"/>
  <c r="K100" i="4"/>
  <c r="M100" i="4"/>
  <c r="N100" i="4"/>
  <c r="O100" i="4"/>
  <c r="P100" i="4"/>
  <c r="Q100" i="4"/>
  <c r="R100" i="4"/>
  <c r="S100" i="4"/>
  <c r="T100" i="4"/>
  <c r="U100" i="4"/>
  <c r="V100" i="4"/>
  <c r="Y100" i="4"/>
  <c r="Z100" i="4"/>
  <c r="AC100" i="4"/>
  <c r="AD100" i="4"/>
  <c r="AG100" i="4"/>
  <c r="AH100" i="4"/>
  <c r="AP100" i="4"/>
  <c r="AQ100" i="4"/>
  <c r="AR100" i="4"/>
  <c r="AT100" i="4"/>
  <c r="AU100" i="4"/>
  <c r="AV100" i="4"/>
  <c r="AY100" i="4"/>
  <c r="AZ100" i="4"/>
  <c r="BB100" i="4"/>
  <c r="BC100" i="4"/>
  <c r="BD100" i="4"/>
  <c r="BF100" i="4"/>
  <c r="BG100" i="4"/>
  <c r="BH100" i="4"/>
  <c r="BK100" i="4"/>
  <c r="BL100" i="4"/>
  <c r="B101" i="4"/>
  <c r="F101" i="4"/>
  <c r="I101" i="4"/>
  <c r="J101" i="4"/>
  <c r="L101" i="4" s="1"/>
  <c r="K101" i="4"/>
  <c r="M101" i="4"/>
  <c r="N101" i="4"/>
  <c r="O101" i="4"/>
  <c r="P101" i="4"/>
  <c r="Q101" i="4"/>
  <c r="R101" i="4"/>
  <c r="S101" i="4"/>
  <c r="T101" i="4"/>
  <c r="U101" i="4"/>
  <c r="V101" i="4"/>
  <c r="Y101" i="4"/>
  <c r="Z101" i="4"/>
  <c r="AC101" i="4"/>
  <c r="AD101" i="4"/>
  <c r="AG101" i="4"/>
  <c r="AH101" i="4"/>
  <c r="AP101" i="4"/>
  <c r="AQ101" i="4"/>
  <c r="AR101" i="4"/>
  <c r="AT101" i="4"/>
  <c r="AU101" i="4"/>
  <c r="AV101" i="4"/>
  <c r="AY101" i="4"/>
  <c r="AZ101" i="4"/>
  <c r="BB101" i="4"/>
  <c r="BJ101" i="4" s="1"/>
  <c r="BC101" i="4"/>
  <c r="BD101" i="4"/>
  <c r="BF101" i="4"/>
  <c r="BG101" i="4"/>
  <c r="BH101" i="4"/>
  <c r="BK101" i="4"/>
  <c r="BL101" i="4"/>
  <c r="BL2" i="4"/>
  <c r="BS2" i="4"/>
  <c r="BV2" i="4"/>
  <c r="CE2" i="4"/>
  <c r="CD2" i="4"/>
  <c r="CC2" i="4"/>
  <c r="CB2" i="4"/>
  <c r="BZ2" i="4"/>
  <c r="BY2" i="4"/>
  <c r="BX2" i="4"/>
  <c r="BU2" i="4"/>
  <c r="BW2" i="4"/>
  <c r="BT2" i="4"/>
  <c r="BR2" i="4"/>
  <c r="BQ2" i="4"/>
  <c r="BC39" i="4" l="1"/>
  <c r="BC14" i="4"/>
  <c r="BC33" i="4"/>
  <c r="BC29" i="4"/>
  <c r="BC23" i="4"/>
  <c r="BC38" i="4"/>
  <c r="BC34" i="4"/>
  <c r="BC28" i="4"/>
  <c r="BC19" i="4"/>
  <c r="BC7" i="4"/>
  <c r="AW89" i="4"/>
  <c r="BC13" i="4"/>
  <c r="BC22" i="4"/>
  <c r="BC37" i="4"/>
  <c r="BC32" i="4"/>
  <c r="BC27" i="4"/>
  <c r="BC18" i="4"/>
  <c r="BC12" i="4"/>
  <c r="BC24" i="4"/>
  <c r="BC17" i="4"/>
  <c r="BC9" i="4"/>
  <c r="BJ25" i="4"/>
  <c r="AQ8" i="4"/>
  <c r="AW73" i="4"/>
  <c r="BI54" i="4"/>
  <c r="BJ10" i="4"/>
  <c r="BI66" i="4"/>
  <c r="AW84" i="4"/>
  <c r="BI58" i="4"/>
  <c r="AW16" i="4"/>
  <c r="BJ31" i="4"/>
  <c r="BI78" i="4"/>
  <c r="AW88" i="4"/>
  <c r="AX36" i="4"/>
  <c r="AX41" i="4"/>
  <c r="AX75" i="4"/>
  <c r="BJ96" i="4"/>
  <c r="BI95" i="4"/>
  <c r="BI86" i="4"/>
  <c r="BJ82" i="4"/>
  <c r="AX64" i="4"/>
  <c r="BI63" i="4"/>
  <c r="AX60" i="4"/>
  <c r="BJ56" i="4"/>
  <c r="BJ42" i="4"/>
  <c r="BJ30" i="4"/>
  <c r="BJ5" i="4"/>
  <c r="BJ74" i="4"/>
  <c r="AX81" i="4"/>
  <c r="AX76" i="4"/>
  <c r="AX68" i="4"/>
  <c r="AW95" i="4"/>
  <c r="AX92" i="4"/>
  <c r="BJ88" i="4"/>
  <c r="BI87" i="4"/>
  <c r="BI83" i="4"/>
  <c r="BJ65" i="4"/>
  <c r="BJ80" i="4"/>
  <c r="BJ71" i="4"/>
  <c r="AX97" i="4"/>
  <c r="AX98" i="4"/>
  <c r="AX83" i="4"/>
  <c r="AW65" i="4"/>
  <c r="AX57" i="4"/>
  <c r="BJ6" i="4"/>
  <c r="BI6" i="4"/>
  <c r="BJ100" i="4"/>
  <c r="BI100" i="4"/>
  <c r="AW100" i="4"/>
  <c r="AX100" i="4"/>
  <c r="AW72" i="4"/>
  <c r="AX52" i="4"/>
  <c r="BI91" i="4"/>
  <c r="AW80" i="4"/>
  <c r="AW93" i="4"/>
  <c r="BI73" i="4"/>
  <c r="BJ73" i="4"/>
  <c r="BJ69" i="4"/>
  <c r="BI69" i="4"/>
  <c r="BI64" i="4"/>
  <c r="BJ64" i="4"/>
  <c r="BI61" i="4"/>
  <c r="BJ61" i="4"/>
  <c r="AW21" i="4"/>
  <c r="BI50" i="4"/>
  <c r="BJ50" i="4"/>
  <c r="BJ47" i="4"/>
  <c r="BJ26" i="4"/>
  <c r="BI49" i="4"/>
  <c r="BJ49" i="4"/>
  <c r="BJ40" i="4"/>
  <c r="BI94" i="4"/>
  <c r="AX87" i="4"/>
  <c r="AW87" i="4"/>
  <c r="BI81" i="4"/>
  <c r="BJ81" i="4"/>
  <c r="AW74" i="4"/>
  <c r="AX74" i="4"/>
  <c r="BI70" i="4"/>
  <c r="BJ70" i="4"/>
  <c r="BJ35" i="4"/>
  <c r="BI35" i="4"/>
  <c r="AW90" i="4"/>
  <c r="AX90" i="4"/>
  <c r="BI46" i="4"/>
  <c r="BJ46" i="4"/>
  <c r="BI101" i="4"/>
  <c r="BJ90" i="4"/>
  <c r="BJ79" i="4"/>
  <c r="BI57" i="4"/>
  <c r="BJ57" i="4"/>
  <c r="BI98" i="4"/>
  <c r="BJ98" i="4"/>
  <c r="AW82" i="4"/>
  <c r="AX82" i="4"/>
  <c r="BI75" i="4"/>
  <c r="BJ11" i="4"/>
  <c r="BI11" i="4"/>
  <c r="AX63" i="4"/>
  <c r="BJ62" i="4"/>
  <c r="BI55" i="4"/>
  <c r="BJ48" i="4"/>
  <c r="BI15" i="4"/>
  <c r="AW56" i="4"/>
  <c r="AX56" i="4"/>
  <c r="AW11" i="4"/>
  <c r="AX11" i="4"/>
  <c r="AW96" i="4"/>
  <c r="AX96" i="4"/>
  <c r="AX67" i="4"/>
  <c r="AW66" i="4"/>
  <c r="AX66" i="4"/>
  <c r="AW99" i="4"/>
  <c r="AX99" i="4"/>
  <c r="BI89" i="4"/>
  <c r="BJ89" i="4"/>
  <c r="BI84" i="4"/>
  <c r="BJ84" i="4"/>
  <c r="AW71" i="4"/>
  <c r="AX71" i="4"/>
  <c r="AX53" i="4"/>
  <c r="AW53" i="4"/>
  <c r="BI52" i="4"/>
  <c r="BJ52" i="4"/>
  <c r="L44" i="4"/>
  <c r="AW86" i="4"/>
  <c r="AX86" i="4"/>
  <c r="AX85" i="4"/>
  <c r="AW85" i="4"/>
  <c r="BI99" i="4"/>
  <c r="AX77" i="4"/>
  <c r="AW77" i="4"/>
  <c r="BJ53" i="4"/>
  <c r="BJ85" i="4"/>
  <c r="AW79" i="4"/>
  <c r="AW78" i="4"/>
  <c r="AX78" i="4"/>
  <c r="AW101" i="4"/>
  <c r="AX101" i="4"/>
  <c r="AW46" i="4"/>
  <c r="AX46" i="4"/>
  <c r="BI77" i="4"/>
  <c r="BJ77" i="4"/>
  <c r="AW51" i="4"/>
  <c r="AX51" i="4"/>
  <c r="BJ67" i="4"/>
  <c r="BI67" i="4"/>
  <c r="BJ59" i="4"/>
  <c r="BI59" i="4"/>
  <c r="L12" i="4"/>
  <c r="BI76" i="4"/>
  <c r="BJ76" i="4"/>
  <c r="BJ51" i="4"/>
  <c r="BI51" i="4"/>
  <c r="AX31" i="4"/>
  <c r="AX59" i="4"/>
  <c r="AW58" i="4"/>
  <c r="AX58" i="4"/>
  <c r="L28" i="4"/>
  <c r="BI97" i="4"/>
  <c r="BJ97" i="4"/>
  <c r="BI16" i="4"/>
  <c r="BJ16" i="4"/>
  <c r="AQ4" i="4"/>
  <c r="BC4" i="4"/>
  <c r="BJ3" i="4"/>
  <c r="BI3" i="4"/>
  <c r="BI93" i="4"/>
  <c r="BJ93" i="4"/>
  <c r="AX91" i="4"/>
  <c r="AX69" i="4"/>
  <c r="AW69" i="4"/>
  <c r="BI68" i="4"/>
  <c r="BJ68" i="4"/>
  <c r="BJ43" i="4"/>
  <c r="BI43" i="4"/>
  <c r="BI41" i="4"/>
  <c r="BJ41" i="4"/>
  <c r="AW26" i="4"/>
  <c r="AX26" i="4"/>
  <c r="AW94" i="4"/>
  <c r="AX94" i="4"/>
  <c r="BJ72" i="4"/>
  <c r="AX61" i="4"/>
  <c r="AW61" i="4"/>
  <c r="BI60" i="4"/>
  <c r="BJ60" i="4"/>
  <c r="AX55" i="4"/>
  <c r="BI45" i="4"/>
  <c r="BJ45" i="4"/>
  <c r="BI21" i="4"/>
  <c r="BJ21" i="4"/>
  <c r="AW70" i="4"/>
  <c r="AX70" i="4"/>
  <c r="AW62" i="4"/>
  <c r="AX62" i="4"/>
  <c r="AW54" i="4"/>
  <c r="AX54" i="4"/>
  <c r="BI92" i="4"/>
  <c r="BJ92" i="4"/>
  <c r="BI44" i="4"/>
  <c r="BJ44" i="4"/>
  <c r="BI36" i="4"/>
  <c r="BJ36" i="4"/>
  <c r="BI20" i="4"/>
  <c r="BJ20" i="4"/>
  <c r="AW3" i="4"/>
  <c r="AZ2" i="4"/>
  <c r="CK3" i="4" l="1"/>
  <c r="CK2" i="4"/>
  <c r="CK13" i="4"/>
  <c r="CK12" i="4"/>
  <c r="CK11" i="4"/>
  <c r="CK10" i="4"/>
  <c r="CK9" i="4"/>
  <c r="CK8" i="4"/>
  <c r="CK7" i="4"/>
  <c r="CK6" i="4"/>
  <c r="CK5" i="4"/>
  <c r="CK4" i="4"/>
  <c r="AH2" i="4" l="1"/>
  <c r="AD2" i="4"/>
  <c r="Z2" i="4"/>
  <c r="V2" i="4"/>
  <c r="T2" i="4"/>
  <c r="S2" i="4"/>
  <c r="R2" i="4"/>
  <c r="Q2" i="4"/>
  <c r="P2" i="4"/>
  <c r="O2" i="4"/>
  <c r="N2" i="4"/>
  <c r="M2" i="4"/>
  <c r="K2" i="4"/>
  <c r="J2" i="4"/>
  <c r="L2" i="4" s="1"/>
  <c r="P1" i="1"/>
  <c r="C5" i="4" l="1"/>
  <c r="C19" i="4"/>
  <c r="C27" i="4"/>
  <c r="C28" i="4"/>
  <c r="C38" i="4"/>
  <c r="C39" i="4"/>
  <c r="C45" i="4"/>
  <c r="C55" i="4"/>
  <c r="C3" i="4"/>
  <c r="C6" i="4"/>
  <c r="C17" i="4"/>
  <c r="C32" i="4"/>
  <c r="C33" i="4"/>
  <c r="C34" i="4"/>
  <c r="C35" i="4"/>
  <c r="C36" i="4"/>
  <c r="C40" i="4"/>
  <c r="C41" i="4"/>
  <c r="C58" i="4"/>
  <c r="C64" i="4"/>
  <c r="C9" i="4"/>
  <c r="C16" i="4"/>
  <c r="C22" i="4"/>
  <c r="C23" i="4"/>
  <c r="C29" i="4"/>
  <c r="C47" i="4"/>
  <c r="C57" i="4"/>
  <c r="C63" i="4"/>
  <c r="C4" i="4"/>
  <c r="C12" i="4"/>
  <c r="C20" i="4"/>
  <c r="C43" i="4"/>
  <c r="C48" i="4"/>
  <c r="C66" i="4"/>
  <c r="C8" i="4"/>
  <c r="C11" i="4"/>
  <c r="C15" i="4"/>
  <c r="C31" i="4"/>
  <c r="C67" i="4"/>
  <c r="C68" i="4"/>
  <c r="C76" i="4"/>
  <c r="C81" i="4"/>
  <c r="C84" i="4"/>
  <c r="C93" i="4"/>
  <c r="C94" i="4"/>
  <c r="C98" i="4"/>
  <c r="C25" i="4"/>
  <c r="C51" i="4"/>
  <c r="C53" i="4"/>
  <c r="C75" i="4"/>
  <c r="C80" i="4"/>
  <c r="C83" i="4"/>
  <c r="C91" i="4"/>
  <c r="C97" i="4"/>
  <c r="C26" i="4"/>
  <c r="C46" i="4"/>
  <c r="C100" i="4"/>
  <c r="C62" i="4"/>
  <c r="C65" i="4"/>
  <c r="C14" i="4"/>
  <c r="C50" i="4"/>
  <c r="C61" i="4"/>
  <c r="C88" i="4"/>
  <c r="C18" i="4"/>
  <c r="C44" i="4"/>
  <c r="C99" i="4"/>
  <c r="C52" i="4"/>
  <c r="C59" i="4"/>
  <c r="C69" i="4"/>
  <c r="C72" i="4"/>
  <c r="C85" i="4"/>
  <c r="C10" i="4"/>
  <c r="C24" i="4"/>
  <c r="C95" i="4"/>
  <c r="C60" i="4"/>
  <c r="C71" i="4"/>
  <c r="C73" i="4"/>
  <c r="C82" i="4"/>
  <c r="C86" i="4"/>
  <c r="C87" i="4"/>
  <c r="C30" i="4"/>
  <c r="C37" i="4"/>
  <c r="C70" i="4"/>
  <c r="C74" i="4"/>
  <c r="C56" i="4"/>
  <c r="C7" i="4"/>
  <c r="C13" i="4"/>
  <c r="C49" i="4"/>
  <c r="C77" i="4"/>
  <c r="C79" i="4"/>
  <c r="C89" i="4"/>
  <c r="C21" i="4"/>
  <c r="C42" i="4"/>
  <c r="C54" i="4"/>
  <c r="C90" i="4"/>
  <c r="C92" i="4"/>
  <c r="C96" i="4"/>
  <c r="C101" i="4"/>
  <c r="C78" i="4"/>
  <c r="I2" i="4"/>
  <c r="F2" i="4"/>
  <c r="B2" i="4"/>
  <c r="C2" i="4"/>
  <c r="CL12" i="4" l="1"/>
  <c r="CL4" i="4"/>
  <c r="CL2" i="4"/>
  <c r="CL11" i="4"/>
  <c r="CL3" i="4"/>
  <c r="CL10" i="4"/>
  <c r="CL5" i="4"/>
  <c r="CL9" i="4"/>
  <c r="CL8" i="4"/>
  <c r="CL7" i="4"/>
  <c r="CL6" i="4"/>
  <c r="CL13" i="4"/>
  <c r="BC2" i="4"/>
  <c r="AQ2" i="4"/>
  <c r="BA8" i="1"/>
  <c r="BB8" i="1"/>
  <c r="BA9" i="1"/>
  <c r="BB9" i="1"/>
  <c r="BA10" i="1"/>
  <c r="BB10" i="1"/>
  <c r="BA11" i="1"/>
  <c r="BB11" i="1"/>
  <c r="BA12" i="1"/>
  <c r="BB12" i="1"/>
  <c r="BA13" i="1"/>
  <c r="BB13" i="1"/>
  <c r="BA14" i="1"/>
  <c r="BB14" i="1"/>
  <c r="BA15" i="1"/>
  <c r="BB15" i="1"/>
  <c r="BA16" i="1"/>
  <c r="BB16" i="1"/>
  <c r="BA17" i="1"/>
  <c r="BB17" i="1"/>
  <c r="BA18" i="1"/>
  <c r="BB18" i="1"/>
  <c r="BA19" i="1"/>
  <c r="BB19" i="1"/>
  <c r="BA20" i="1"/>
  <c r="BB20" i="1"/>
  <c r="BA21" i="1"/>
  <c r="BB21" i="1"/>
  <c r="BA22" i="1"/>
  <c r="BB22" i="1"/>
  <c r="BA23" i="1"/>
  <c r="BB23" i="1"/>
  <c r="BA24" i="1"/>
  <c r="BB24" i="1"/>
  <c r="BA25" i="1"/>
  <c r="BB25" i="1"/>
  <c r="BA26" i="1"/>
  <c r="BB26" i="1"/>
  <c r="BA27" i="1"/>
  <c r="BB27" i="1"/>
  <c r="BA28" i="1"/>
  <c r="BB28" i="1"/>
  <c r="BA29" i="1"/>
  <c r="BB29" i="1"/>
  <c r="BA30" i="1"/>
  <c r="BB30" i="1"/>
  <c r="BA31" i="1"/>
  <c r="BB31" i="1"/>
  <c r="BA32" i="1"/>
  <c r="BB32" i="1"/>
  <c r="BA33" i="1"/>
  <c r="BB33" i="1"/>
  <c r="BA34" i="1"/>
  <c r="BB34" i="1"/>
  <c r="BA35" i="1"/>
  <c r="BB35" i="1"/>
  <c r="BA36" i="1"/>
  <c r="BB36" i="1"/>
  <c r="BA37" i="1"/>
  <c r="BB37" i="1"/>
  <c r="BA38" i="1"/>
  <c r="BB38" i="1"/>
  <c r="BA39" i="1"/>
  <c r="BB39" i="1"/>
  <c r="BA40" i="1"/>
  <c r="BB40" i="1"/>
  <c r="BA41" i="1"/>
  <c r="BB41" i="1"/>
  <c r="BA42" i="1"/>
  <c r="BB42" i="1"/>
  <c r="BA43" i="1"/>
  <c r="BB43" i="1"/>
  <c r="BA44" i="1"/>
  <c r="BB44" i="1"/>
  <c r="BA45" i="1"/>
  <c r="BB45" i="1"/>
  <c r="BA46" i="1"/>
  <c r="BB46" i="1"/>
  <c r="BA47" i="1"/>
  <c r="BB47" i="1"/>
  <c r="BA48" i="1"/>
  <c r="BB48" i="1"/>
  <c r="BA49" i="1"/>
  <c r="BB49" i="1"/>
  <c r="BA50" i="1"/>
  <c r="BB50" i="1"/>
  <c r="BA51" i="1"/>
  <c r="BB51" i="1"/>
  <c r="BA52" i="1"/>
  <c r="BB52" i="1"/>
  <c r="BA53" i="1"/>
  <c r="BB53" i="1"/>
  <c r="BA54" i="1"/>
  <c r="BB54" i="1"/>
  <c r="BA55" i="1"/>
  <c r="BB55" i="1"/>
  <c r="BA56" i="1"/>
  <c r="BB56" i="1"/>
  <c r="BA57" i="1"/>
  <c r="BB57" i="1"/>
  <c r="BA58" i="1"/>
  <c r="BB58" i="1"/>
  <c r="BA59" i="1"/>
  <c r="BB59" i="1"/>
  <c r="BA60" i="1"/>
  <c r="BB60" i="1"/>
  <c r="BA61" i="1"/>
  <c r="BB61" i="1"/>
  <c r="BA62" i="1"/>
  <c r="BB62" i="1"/>
  <c r="BA63" i="1"/>
  <c r="BB63" i="1"/>
  <c r="BA64" i="1"/>
  <c r="BB64" i="1"/>
  <c r="BA65" i="1"/>
  <c r="BB65" i="1"/>
  <c r="BA66" i="1"/>
  <c r="BB66" i="1"/>
  <c r="BA67" i="1"/>
  <c r="BB67" i="1"/>
  <c r="BA68" i="1"/>
  <c r="BB68" i="1"/>
  <c r="BA69" i="1"/>
  <c r="BB69" i="1"/>
  <c r="BA70" i="1"/>
  <c r="BB70" i="1"/>
  <c r="BA71" i="1"/>
  <c r="BB71" i="1"/>
  <c r="BA72" i="1"/>
  <c r="BB72" i="1"/>
  <c r="BA73" i="1"/>
  <c r="BB73" i="1"/>
  <c r="BA74" i="1"/>
  <c r="BB74" i="1"/>
  <c r="BA75" i="1"/>
  <c r="BB75" i="1"/>
  <c r="BA76" i="1"/>
  <c r="BB76" i="1"/>
  <c r="BA77" i="1"/>
  <c r="BB77" i="1"/>
  <c r="BA78" i="1"/>
  <c r="BB78" i="1"/>
  <c r="BA79" i="1"/>
  <c r="BB79" i="1"/>
  <c r="BA80" i="1"/>
  <c r="BB80" i="1"/>
  <c r="BA81" i="1"/>
  <c r="BB81" i="1"/>
  <c r="BA82" i="1"/>
  <c r="BB82" i="1"/>
  <c r="BA83" i="1"/>
  <c r="BB83" i="1"/>
  <c r="BA84" i="1"/>
  <c r="BB84" i="1"/>
  <c r="BA85" i="1"/>
  <c r="BB85" i="1"/>
  <c r="BA86" i="1"/>
  <c r="BB86" i="1"/>
  <c r="BA87" i="1"/>
  <c r="BB87" i="1"/>
  <c r="BA88" i="1"/>
  <c r="BB88" i="1"/>
  <c r="BA89" i="1"/>
  <c r="BB89" i="1"/>
  <c r="BA90" i="1"/>
  <c r="BB90" i="1"/>
  <c r="BA91" i="1"/>
  <c r="BB91" i="1"/>
  <c r="BA92" i="1"/>
  <c r="BB92" i="1"/>
  <c r="BA93" i="1"/>
  <c r="BB93" i="1"/>
  <c r="BA94" i="1"/>
  <c r="BB94" i="1"/>
  <c r="BA95" i="1"/>
  <c r="BB95" i="1"/>
  <c r="BA96" i="1"/>
  <c r="BB96" i="1"/>
  <c r="BA97" i="1"/>
  <c r="BB97" i="1"/>
  <c r="BA98" i="1"/>
  <c r="BB98" i="1"/>
  <c r="BA99" i="1"/>
  <c r="BB99" i="1"/>
  <c r="BA100" i="1"/>
  <c r="BB100" i="1"/>
  <c r="BA101" i="1"/>
  <c r="BB101" i="1"/>
  <c r="BA102" i="1"/>
  <c r="BB102" i="1"/>
  <c r="BA103" i="1"/>
  <c r="BB103" i="1"/>
  <c r="BA104" i="1"/>
  <c r="BB104" i="1"/>
  <c r="BA105" i="1"/>
  <c r="BB105" i="1"/>
  <c r="BA106" i="1"/>
  <c r="BB106" i="1"/>
  <c r="BA7" i="1"/>
  <c r="BB7" i="1"/>
  <c r="BF7" i="1" l="1"/>
  <c r="BC7" i="1"/>
  <c r="BD7" i="1"/>
  <c r="BE7" i="1"/>
  <c r="BE105" i="1"/>
  <c r="BF105" i="1"/>
  <c r="BC105" i="1"/>
  <c r="BD105" i="1"/>
  <c r="BE103" i="1"/>
  <c r="BC103" i="1"/>
  <c r="BD103" i="1"/>
  <c r="BF103" i="1"/>
  <c r="BE99" i="1"/>
  <c r="BC99" i="1"/>
  <c r="BF99" i="1"/>
  <c r="BD99" i="1"/>
  <c r="BE95" i="1"/>
  <c r="BC95" i="1"/>
  <c r="BF95" i="1"/>
  <c r="BD95" i="1"/>
  <c r="BE93" i="1"/>
  <c r="BF93" i="1"/>
  <c r="BC93" i="1"/>
  <c r="BD93" i="1"/>
  <c r="BE91" i="1"/>
  <c r="BF91" i="1"/>
  <c r="BC91" i="1"/>
  <c r="BD91" i="1"/>
  <c r="BE89" i="1"/>
  <c r="BF89" i="1"/>
  <c r="BC89" i="1"/>
  <c r="BD89" i="1"/>
  <c r="BE87" i="1"/>
  <c r="BC87" i="1"/>
  <c r="BF87" i="1"/>
  <c r="BD87" i="1"/>
  <c r="BE85" i="1"/>
  <c r="BF85" i="1"/>
  <c r="BC85" i="1"/>
  <c r="BD85" i="1"/>
  <c r="BE83" i="1"/>
  <c r="BF83" i="1"/>
  <c r="BC83" i="1"/>
  <c r="BD83" i="1"/>
  <c r="BE81" i="1"/>
  <c r="BF81" i="1"/>
  <c r="BC81" i="1"/>
  <c r="BD81" i="1"/>
  <c r="BE79" i="1"/>
  <c r="BF79" i="1"/>
  <c r="BC79" i="1"/>
  <c r="BD79" i="1"/>
  <c r="BE77" i="1"/>
  <c r="BF77" i="1"/>
  <c r="BC77" i="1"/>
  <c r="BD77" i="1"/>
  <c r="BE75" i="1"/>
  <c r="BF75" i="1"/>
  <c r="BC75" i="1"/>
  <c r="BD75" i="1"/>
  <c r="BE73" i="1"/>
  <c r="BF73" i="1"/>
  <c r="BC73" i="1"/>
  <c r="BD73" i="1"/>
  <c r="BE71" i="1"/>
  <c r="BC71" i="1"/>
  <c r="BD71" i="1"/>
  <c r="BF71" i="1"/>
  <c r="BE69" i="1"/>
  <c r="BF69" i="1"/>
  <c r="BC69" i="1"/>
  <c r="BD69" i="1"/>
  <c r="BE67" i="1"/>
  <c r="BF67" i="1"/>
  <c r="BC67" i="1"/>
  <c r="BD67" i="1"/>
  <c r="BE65" i="1"/>
  <c r="BF65" i="1"/>
  <c r="BC65" i="1"/>
  <c r="BD65" i="1"/>
  <c r="BE63" i="1"/>
  <c r="BF63" i="1"/>
  <c r="BC63" i="1"/>
  <c r="BD63" i="1"/>
  <c r="BE61" i="1"/>
  <c r="BF61" i="1"/>
  <c r="BC61" i="1"/>
  <c r="BD61" i="1"/>
  <c r="BE59" i="1"/>
  <c r="BF59" i="1"/>
  <c r="BC59" i="1"/>
  <c r="BD59" i="1"/>
  <c r="BE57" i="1"/>
  <c r="BF57" i="1"/>
  <c r="BC57" i="1"/>
  <c r="BD57" i="1"/>
  <c r="BE55" i="1"/>
  <c r="BC55" i="1"/>
  <c r="BF55" i="1"/>
  <c r="BD55" i="1"/>
  <c r="BE53" i="1"/>
  <c r="BF53" i="1"/>
  <c r="BC53" i="1"/>
  <c r="BD53" i="1"/>
  <c r="BE51" i="1"/>
  <c r="BD51" i="1"/>
  <c r="BF51" i="1"/>
  <c r="BC51" i="1"/>
  <c r="BE49" i="1"/>
  <c r="BF49" i="1"/>
  <c r="BC49" i="1"/>
  <c r="BD49" i="1"/>
  <c r="BE47" i="1"/>
  <c r="BD47" i="1"/>
  <c r="BF47" i="1"/>
  <c r="BC47" i="1"/>
  <c r="BE45" i="1"/>
  <c r="BF45" i="1"/>
  <c r="BC45" i="1"/>
  <c r="BD45" i="1"/>
  <c r="BE43" i="1"/>
  <c r="BF43" i="1"/>
  <c r="BD43" i="1"/>
  <c r="BC43" i="1"/>
  <c r="BE41" i="1"/>
  <c r="BF41" i="1"/>
  <c r="BC41" i="1"/>
  <c r="BD41" i="1"/>
  <c r="BE39" i="1"/>
  <c r="BD39" i="1"/>
  <c r="BC39" i="1"/>
  <c r="BF39" i="1"/>
  <c r="BE37" i="1"/>
  <c r="BF37" i="1"/>
  <c r="BC37" i="1"/>
  <c r="BD37" i="1"/>
  <c r="BE35" i="1"/>
  <c r="BD35" i="1"/>
  <c r="BF35" i="1"/>
  <c r="BC35" i="1"/>
  <c r="BE33" i="1"/>
  <c r="BF33" i="1"/>
  <c r="BC33" i="1"/>
  <c r="BD33" i="1"/>
  <c r="BE31" i="1"/>
  <c r="BF31" i="1"/>
  <c r="BC31" i="1"/>
  <c r="BD31" i="1"/>
  <c r="BE29" i="1"/>
  <c r="BF29" i="1"/>
  <c r="BC29" i="1"/>
  <c r="BD29" i="1"/>
  <c r="BE27" i="1"/>
  <c r="BF27" i="1"/>
  <c r="BD27" i="1"/>
  <c r="BC27" i="1"/>
  <c r="BE25" i="1"/>
  <c r="BF25" i="1"/>
  <c r="BC25" i="1"/>
  <c r="BD25" i="1"/>
  <c r="BE23" i="1"/>
  <c r="BD23" i="1"/>
  <c r="BC23" i="1"/>
  <c r="BF23" i="1"/>
  <c r="BE21" i="1"/>
  <c r="BF21" i="1"/>
  <c r="BC21" i="1"/>
  <c r="BD21" i="1"/>
  <c r="BE19" i="1"/>
  <c r="BC19" i="1"/>
  <c r="BD19" i="1"/>
  <c r="BF19" i="1"/>
  <c r="BE17" i="1"/>
  <c r="BF17" i="1"/>
  <c r="BC17" i="1"/>
  <c r="BD17" i="1"/>
  <c r="BE15" i="1"/>
  <c r="BC15" i="1"/>
  <c r="BD15" i="1"/>
  <c r="BF15" i="1"/>
  <c r="BE13" i="1"/>
  <c r="BF13" i="1"/>
  <c r="BC13" i="1"/>
  <c r="BD13" i="1"/>
  <c r="BE11" i="1"/>
  <c r="BC11" i="1"/>
  <c r="BF11" i="1"/>
  <c r="BD11" i="1"/>
  <c r="BE9" i="1"/>
  <c r="BF9" i="1"/>
  <c r="BC9" i="1"/>
  <c r="BD9" i="1"/>
  <c r="BE101" i="1"/>
  <c r="BF101" i="1"/>
  <c r="BC101" i="1"/>
  <c r="BD101" i="1"/>
  <c r="BE97" i="1"/>
  <c r="BF97" i="1"/>
  <c r="BC97" i="1"/>
  <c r="BD97" i="1"/>
  <c r="BE106" i="1"/>
  <c r="BF106" i="1"/>
  <c r="BC106" i="1"/>
  <c r="BD106" i="1"/>
  <c r="BE104" i="1"/>
  <c r="BF104" i="1"/>
  <c r="BC104" i="1"/>
  <c r="BD104" i="1"/>
  <c r="BE102" i="1"/>
  <c r="BF102" i="1"/>
  <c r="BC102" i="1"/>
  <c r="BD102" i="1"/>
  <c r="BE100" i="1"/>
  <c r="BF100" i="1"/>
  <c r="BC100" i="1"/>
  <c r="BD100" i="1"/>
  <c r="BE98" i="1"/>
  <c r="BF98" i="1"/>
  <c r="BC98" i="1"/>
  <c r="BD98" i="1"/>
  <c r="BE96" i="1"/>
  <c r="BF96" i="1"/>
  <c r="BC96" i="1"/>
  <c r="BD96" i="1"/>
  <c r="BE94" i="1"/>
  <c r="BF94" i="1"/>
  <c r="BC94" i="1"/>
  <c r="BD94" i="1"/>
  <c r="BE92" i="1"/>
  <c r="BF92" i="1"/>
  <c r="BC92" i="1"/>
  <c r="BD92" i="1"/>
  <c r="BE90" i="1"/>
  <c r="BF90" i="1"/>
  <c r="BC90" i="1"/>
  <c r="BD90" i="1"/>
  <c r="BE88" i="1"/>
  <c r="BF88" i="1"/>
  <c r="BC88" i="1"/>
  <c r="BD88" i="1"/>
  <c r="BE86" i="1"/>
  <c r="BF86" i="1"/>
  <c r="BC86" i="1"/>
  <c r="BD86" i="1"/>
  <c r="BE84" i="1"/>
  <c r="BF84" i="1"/>
  <c r="BC84" i="1"/>
  <c r="BD84" i="1"/>
  <c r="BE82" i="1"/>
  <c r="BF82" i="1"/>
  <c r="BC82" i="1"/>
  <c r="BD82" i="1"/>
  <c r="BE80" i="1"/>
  <c r="BF80" i="1"/>
  <c r="BC80" i="1"/>
  <c r="BD80" i="1"/>
  <c r="BE78" i="1"/>
  <c r="BF78" i="1"/>
  <c r="BC78" i="1"/>
  <c r="BD78" i="1"/>
  <c r="BE76" i="1"/>
  <c r="BF76" i="1"/>
  <c r="BC76" i="1"/>
  <c r="BD76" i="1"/>
  <c r="BE74" i="1"/>
  <c r="BF74" i="1"/>
  <c r="BC74" i="1"/>
  <c r="BD74" i="1"/>
  <c r="BE72" i="1"/>
  <c r="BF72" i="1"/>
  <c r="BC72" i="1"/>
  <c r="BD72" i="1"/>
  <c r="BE70" i="1"/>
  <c r="BF70" i="1"/>
  <c r="BC70" i="1"/>
  <c r="BD70" i="1"/>
  <c r="BE68" i="1"/>
  <c r="BF68" i="1"/>
  <c r="BC68" i="1"/>
  <c r="BD68" i="1"/>
  <c r="BE66" i="1"/>
  <c r="BF66" i="1"/>
  <c r="BC66" i="1"/>
  <c r="BD66" i="1"/>
  <c r="BE64" i="1"/>
  <c r="BF64" i="1"/>
  <c r="BC64" i="1"/>
  <c r="BD64" i="1"/>
  <c r="BE62" i="1"/>
  <c r="BF62" i="1"/>
  <c r="BC62" i="1"/>
  <c r="BD62" i="1"/>
  <c r="BE60" i="1"/>
  <c r="BF60" i="1"/>
  <c r="BC60" i="1"/>
  <c r="BD60" i="1"/>
  <c r="BE58" i="1"/>
  <c r="BF58" i="1"/>
  <c r="BC58" i="1"/>
  <c r="BD58" i="1"/>
  <c r="BE56" i="1"/>
  <c r="BF56" i="1"/>
  <c r="BC56" i="1"/>
  <c r="BD56" i="1"/>
  <c r="BE54" i="1"/>
  <c r="BF54" i="1"/>
  <c r="BC54" i="1"/>
  <c r="BD54" i="1"/>
  <c r="BE52" i="1"/>
  <c r="BF52" i="1"/>
  <c r="BC52" i="1"/>
  <c r="BD52" i="1"/>
  <c r="BE50" i="1"/>
  <c r="BF50" i="1"/>
  <c r="BC50" i="1"/>
  <c r="BD50" i="1"/>
  <c r="BE48" i="1"/>
  <c r="BF48" i="1"/>
  <c r="BC48" i="1"/>
  <c r="BD48" i="1"/>
  <c r="BE46" i="1"/>
  <c r="BF46" i="1"/>
  <c r="BC46" i="1"/>
  <c r="BD46" i="1"/>
  <c r="BE44" i="1"/>
  <c r="BF44" i="1"/>
  <c r="BC44" i="1"/>
  <c r="BD44" i="1"/>
  <c r="BE42" i="1"/>
  <c r="BF42" i="1"/>
  <c r="BC42" i="1"/>
  <c r="BD42" i="1"/>
  <c r="BE40" i="1"/>
  <c r="BF40" i="1"/>
  <c r="BC40" i="1"/>
  <c r="BD40" i="1"/>
  <c r="BE38" i="1"/>
  <c r="BF38" i="1"/>
  <c r="BC38" i="1"/>
  <c r="BD38" i="1"/>
  <c r="BE36" i="1"/>
  <c r="BF36" i="1"/>
  <c r="BC36" i="1"/>
  <c r="BD36" i="1"/>
  <c r="BE34" i="1"/>
  <c r="BF34" i="1"/>
  <c r="BC34" i="1"/>
  <c r="BD34" i="1"/>
  <c r="BE32" i="1"/>
  <c r="BF32" i="1"/>
  <c r="BC32" i="1"/>
  <c r="BD32" i="1"/>
  <c r="BE30" i="1"/>
  <c r="BF30" i="1"/>
  <c r="BC30" i="1"/>
  <c r="BD30" i="1"/>
  <c r="BE28" i="1"/>
  <c r="BF28" i="1"/>
  <c r="BC28" i="1"/>
  <c r="BD28" i="1"/>
  <c r="BE26" i="1"/>
  <c r="BF26" i="1"/>
  <c r="BC26" i="1"/>
  <c r="BD26" i="1"/>
  <c r="BE24" i="1"/>
  <c r="BF24" i="1"/>
  <c r="BC24" i="1"/>
  <c r="BD24" i="1"/>
  <c r="BE22" i="1"/>
  <c r="BF22" i="1"/>
  <c r="BC22" i="1"/>
  <c r="BD22" i="1"/>
  <c r="BE20" i="1"/>
  <c r="BF20" i="1"/>
  <c r="BC20" i="1"/>
  <c r="BD20" i="1"/>
  <c r="BE18" i="1"/>
  <c r="BF18" i="1"/>
  <c r="BC18" i="1"/>
  <c r="BD18" i="1"/>
  <c r="BE16" i="1"/>
  <c r="BF16" i="1"/>
  <c r="BC16" i="1"/>
  <c r="BD16" i="1"/>
  <c r="BE14" i="1"/>
  <c r="BF14" i="1"/>
  <c r="BC14" i="1"/>
  <c r="BD14" i="1"/>
  <c r="BE12" i="1"/>
  <c r="BF12" i="1"/>
  <c r="BC12" i="1"/>
  <c r="BD12" i="1"/>
  <c r="BE10" i="1"/>
  <c r="BF10" i="1"/>
  <c r="BD10" i="1"/>
  <c r="BC10" i="1"/>
  <c r="BE8" i="1"/>
  <c r="BF8" i="1"/>
  <c r="BD8" i="1"/>
  <c r="BC8" i="1"/>
  <c r="AV3" i="5" l="1"/>
  <c r="AU3" i="5"/>
  <c r="AT3" i="5"/>
  <c r="AQ3" i="5"/>
  <c r="AP3" i="5"/>
  <c r="AO3" i="5"/>
  <c r="AL3" i="5"/>
  <c r="AK3" i="5"/>
  <c r="AJ3" i="5"/>
  <c r="AG3" i="5"/>
  <c r="AF3" i="5"/>
  <c r="AE3" i="5"/>
  <c r="AB3" i="5"/>
  <c r="AA3" i="5"/>
  <c r="Z3" i="5"/>
  <c r="W3" i="5"/>
  <c r="V3" i="5"/>
  <c r="P3" i="5"/>
  <c r="O3" i="5"/>
  <c r="N3" i="5"/>
  <c r="M3" i="5"/>
  <c r="L3" i="5"/>
  <c r="K3" i="5"/>
  <c r="J3" i="5"/>
  <c r="I3" i="5"/>
  <c r="D3" i="5"/>
  <c r="H3" i="5" s="1"/>
  <c r="C3" i="5"/>
  <c r="G3" i="5" s="1"/>
  <c r="B3" i="5"/>
  <c r="F3" i="5" l="1"/>
  <c r="E3" i="5"/>
  <c r="A7" i="1" l="1"/>
  <c r="D2" i="4" s="1"/>
  <c r="E2" i="4" s="1"/>
  <c r="A8" i="1" l="1"/>
  <c r="A3" i="5"/>
  <c r="Q3" i="5" s="1"/>
  <c r="A9" i="1" l="1"/>
  <c r="A5" i="5" s="1"/>
  <c r="A4" i="5"/>
  <c r="D4" i="4"/>
  <c r="E4" i="4" s="1"/>
  <c r="U3" i="5"/>
  <c r="R3" i="5"/>
  <c r="S3" i="5"/>
  <c r="D3" i="4"/>
  <c r="E3" i="4" s="1"/>
  <c r="A10" i="1"/>
  <c r="A6" i="5" s="1"/>
  <c r="AD3" i="5"/>
  <c r="AS3" i="5"/>
  <c r="AR3" i="5" s="1"/>
  <c r="AW3" i="5"/>
  <c r="AI3" i="5"/>
  <c r="AN3" i="5"/>
  <c r="Y3" i="5"/>
  <c r="Q6" i="5" l="1"/>
  <c r="AD6" i="5"/>
  <c r="AC6" i="5" s="1"/>
  <c r="AN6" i="5"/>
  <c r="AM6" i="5" s="1"/>
  <c r="Y6" i="5"/>
  <c r="X6" i="5" s="1"/>
  <c r="AI6" i="5"/>
  <c r="AH6" i="5" s="1"/>
  <c r="AS6" i="5"/>
  <c r="AR6" i="5" s="1"/>
  <c r="AW6" i="5"/>
  <c r="Y4" i="5"/>
  <c r="X4" i="5" s="1"/>
  <c r="AI4" i="5"/>
  <c r="AH4" i="5" s="1"/>
  <c r="AS4" i="5"/>
  <c r="AR4" i="5" s="1"/>
  <c r="Q4" i="5"/>
  <c r="AD4" i="5"/>
  <c r="AC4" i="5" s="1"/>
  <c r="AN4" i="5"/>
  <c r="AM4" i="5" s="1"/>
  <c r="AW4" i="5"/>
  <c r="AN5" i="5"/>
  <c r="AM5" i="5" s="1"/>
  <c r="Y5" i="5"/>
  <c r="X5" i="5" s="1"/>
  <c r="AI5" i="5"/>
  <c r="AH5" i="5" s="1"/>
  <c r="AD5" i="5"/>
  <c r="AC5" i="5" s="1"/>
  <c r="AS5" i="5"/>
  <c r="AR5" i="5" s="1"/>
  <c r="Q5" i="5"/>
  <c r="AW5" i="5"/>
  <c r="X3" i="5"/>
  <c r="AM3" i="5"/>
  <c r="AG2" i="4" s="1"/>
  <c r="AH3" i="5"/>
  <c r="AC3" i="5"/>
  <c r="AP2" i="4" s="1"/>
  <c r="AU2" i="4"/>
  <c r="AT2" i="4"/>
  <c r="AR2" i="4"/>
  <c r="BF2" i="4"/>
  <c r="BD2" i="4"/>
  <c r="BG2" i="4"/>
  <c r="D5" i="4"/>
  <c r="E5" i="4" s="1"/>
  <c r="AC3" i="4"/>
  <c r="AC4" i="4"/>
  <c r="A11" i="1"/>
  <c r="A7" i="5" s="1"/>
  <c r="T3" i="5"/>
  <c r="BB2" i="4" l="1"/>
  <c r="BJ2" i="4" s="1"/>
  <c r="BK2" i="4"/>
  <c r="T4" i="5"/>
  <c r="R4" i="5"/>
  <c r="S4" i="5"/>
  <c r="U4" i="5"/>
  <c r="AW7" i="5"/>
  <c r="AI7" i="5"/>
  <c r="AH7" i="5" s="1"/>
  <c r="AS7" i="5"/>
  <c r="AR7" i="5" s="1"/>
  <c r="Q7" i="5"/>
  <c r="AN7" i="5"/>
  <c r="AM7" i="5" s="1"/>
  <c r="Y7" i="5"/>
  <c r="X7" i="5" s="1"/>
  <c r="AD7" i="5"/>
  <c r="AC7" i="5" s="1"/>
  <c r="R5" i="5"/>
  <c r="S5" i="5"/>
  <c r="U5" i="5"/>
  <c r="T5" i="5"/>
  <c r="T6" i="5"/>
  <c r="U6" i="5"/>
  <c r="S6" i="5"/>
  <c r="R6" i="5"/>
  <c r="Y2" i="4"/>
  <c r="AC2" i="4"/>
  <c r="U2" i="4"/>
  <c r="AY2" i="4"/>
  <c r="D6" i="4"/>
  <c r="E6" i="4" s="1"/>
  <c r="BH2" i="4"/>
  <c r="U4" i="4"/>
  <c r="AX2" i="4"/>
  <c r="AW2" i="4"/>
  <c r="AV2" i="4"/>
  <c r="Y4" i="4"/>
  <c r="AY4" i="4" s="1"/>
  <c r="AP4" i="4"/>
  <c r="U3" i="4"/>
  <c r="AG4" i="4"/>
  <c r="BB4" i="4"/>
  <c r="BK4" i="4"/>
  <c r="U5" i="4"/>
  <c r="A12" i="1"/>
  <c r="A8" i="5" s="1"/>
  <c r="BI2" i="4" l="1"/>
  <c r="S7" i="5"/>
  <c r="U7" i="5"/>
  <c r="R7" i="5"/>
  <c r="T7" i="5"/>
  <c r="AI8" i="5"/>
  <c r="AH8" i="5" s="1"/>
  <c r="Y8" i="5"/>
  <c r="X8" i="5" s="1"/>
  <c r="Q8" i="5"/>
  <c r="AN8" i="5"/>
  <c r="AM8" i="5" s="1"/>
  <c r="AS8" i="5"/>
  <c r="AR8" i="5" s="1"/>
  <c r="AD8" i="5"/>
  <c r="AC8" i="5" s="1"/>
  <c r="AW8" i="5"/>
  <c r="AU4" i="4"/>
  <c r="AR4" i="4"/>
  <c r="AT4" i="4"/>
  <c r="BG4" i="4"/>
  <c r="BD4" i="4"/>
  <c r="BF4" i="4"/>
  <c r="AX4" i="4"/>
  <c r="AV4" i="4"/>
  <c r="AW4" i="4"/>
  <c r="BJ4" i="4"/>
  <c r="BH4" i="4"/>
  <c r="BI4" i="4"/>
  <c r="AR5" i="4"/>
  <c r="AU5" i="4"/>
  <c r="AT5" i="4"/>
  <c r="Y5" i="4"/>
  <c r="AP5" i="4"/>
  <c r="D7" i="4"/>
  <c r="E7" i="4" s="1"/>
  <c r="A13" i="1"/>
  <c r="A9" i="5" s="1"/>
  <c r="S8" i="5" l="1"/>
  <c r="R8" i="5"/>
  <c r="T8" i="5"/>
  <c r="U8" i="5"/>
  <c r="AN9" i="5"/>
  <c r="AM9" i="5" s="1"/>
  <c r="AI9" i="5"/>
  <c r="AH9" i="5" s="1"/>
  <c r="Y9" i="5"/>
  <c r="X9" i="5" s="1"/>
  <c r="Q9" i="5"/>
  <c r="AW9" i="5"/>
  <c r="AD9" i="5"/>
  <c r="AC9" i="5" s="1"/>
  <c r="AS9" i="5"/>
  <c r="AR9" i="5" s="1"/>
  <c r="AC5" i="4"/>
  <c r="AP6" i="4"/>
  <c r="AY5" i="4"/>
  <c r="AV5" i="4"/>
  <c r="AX5" i="4"/>
  <c r="AW5" i="4"/>
  <c r="D8" i="4"/>
  <c r="E8" i="4" s="1"/>
  <c r="A14" i="1"/>
  <c r="R9" i="5" l="1"/>
  <c r="S9" i="5"/>
  <c r="T9" i="5"/>
  <c r="U9" i="5"/>
  <c r="D9" i="4"/>
  <c r="E9" i="4" s="1"/>
  <c r="A10" i="5"/>
  <c r="Y6" i="4"/>
  <c r="AY6" i="4" s="1"/>
  <c r="U6" i="4"/>
  <c r="U7" i="4"/>
  <c r="AT7" i="4"/>
  <c r="AT6" i="4"/>
  <c r="AR6" i="4"/>
  <c r="AU6" i="4"/>
  <c r="AV6" i="4"/>
  <c r="AX6" i="4"/>
  <c r="AW6" i="4"/>
  <c r="BG7" i="4"/>
  <c r="A15" i="1"/>
  <c r="A11" i="5" s="1"/>
  <c r="Q10" i="5" l="1"/>
  <c r="AD10" i="5"/>
  <c r="AC10" i="5" s="1"/>
  <c r="AN10" i="5"/>
  <c r="AM10" i="5" s="1"/>
  <c r="AS10" i="5"/>
  <c r="AR10" i="5" s="1"/>
  <c r="AW10" i="5"/>
  <c r="Y10" i="5"/>
  <c r="X10" i="5" s="1"/>
  <c r="AI10" i="5"/>
  <c r="AH10" i="5" s="1"/>
  <c r="AN11" i="5"/>
  <c r="AM11" i="5" s="1"/>
  <c r="AW11" i="5"/>
  <c r="AD11" i="5"/>
  <c r="AC11" i="5" s="1"/>
  <c r="Q11" i="5"/>
  <c r="AS11" i="5"/>
  <c r="AR11" i="5" s="1"/>
  <c r="Y11" i="5"/>
  <c r="X11" i="5" s="1"/>
  <c r="AI11" i="5"/>
  <c r="AH11" i="5" s="1"/>
  <c r="BF7" i="4"/>
  <c r="BD7" i="4"/>
  <c r="AR7" i="4"/>
  <c r="BB8" i="4"/>
  <c r="Y8" i="4"/>
  <c r="AY8" i="4" s="1"/>
  <c r="AU7" i="4"/>
  <c r="AC7" i="4"/>
  <c r="U8" i="4"/>
  <c r="BB7" i="4"/>
  <c r="AG7" i="4"/>
  <c r="BK7" i="4"/>
  <c r="A16" i="1"/>
  <c r="D10" i="4"/>
  <c r="E10" i="4" s="1"/>
  <c r="Y7" i="4"/>
  <c r="AP7" i="4"/>
  <c r="U9" i="4"/>
  <c r="U11" i="5" l="1"/>
  <c r="S11" i="5"/>
  <c r="T11" i="5"/>
  <c r="R11" i="5"/>
  <c r="A17" i="1"/>
  <c r="A13" i="5" s="1"/>
  <c r="A12" i="5"/>
  <c r="R10" i="5"/>
  <c r="S10" i="5"/>
  <c r="T10" i="5"/>
  <c r="U10" i="5"/>
  <c r="AG8" i="4"/>
  <c r="BK8" i="4"/>
  <c r="AP8" i="4"/>
  <c r="AW8" i="4" s="1"/>
  <c r="AC8" i="4"/>
  <c r="AY7" i="4"/>
  <c r="D12" i="4"/>
  <c r="E12" i="4" s="1"/>
  <c r="A18" i="1"/>
  <c r="A14" i="5" s="1"/>
  <c r="BI8" i="4"/>
  <c r="BJ8" i="4"/>
  <c r="BH8" i="4"/>
  <c r="AW7" i="4"/>
  <c r="AX7" i="4"/>
  <c r="AV7" i="4"/>
  <c r="AR8" i="4"/>
  <c r="BD8" i="4"/>
  <c r="AT8" i="4"/>
  <c r="BF8" i="4"/>
  <c r="AU8" i="4"/>
  <c r="BG8" i="4"/>
  <c r="U10" i="4"/>
  <c r="AC10" i="4"/>
  <c r="BK9" i="4"/>
  <c r="AG9" i="4"/>
  <c r="BB9" i="4"/>
  <c r="Y9" i="4"/>
  <c r="AY9" i="4" s="1"/>
  <c r="AP9" i="4"/>
  <c r="D11" i="4"/>
  <c r="E11" i="4" s="1"/>
  <c r="BH7" i="4"/>
  <c r="BJ7" i="4"/>
  <c r="BI7" i="4"/>
  <c r="AN13" i="5" l="1"/>
  <c r="AM13" i="5" s="1"/>
  <c r="Q13" i="5"/>
  <c r="AD13" i="5"/>
  <c r="AC13" i="5" s="1"/>
  <c r="Y13" i="5"/>
  <c r="X13" i="5" s="1"/>
  <c r="AI13" i="5"/>
  <c r="AH13" i="5" s="1"/>
  <c r="AS13" i="5"/>
  <c r="AR13" i="5" s="1"/>
  <c r="AW13" i="5"/>
  <c r="Q12" i="5"/>
  <c r="AD12" i="5"/>
  <c r="AC12" i="5" s="1"/>
  <c r="AN12" i="5"/>
  <c r="AM12" i="5" s="1"/>
  <c r="AS12" i="5"/>
  <c r="AR12" i="5" s="1"/>
  <c r="Y12" i="5"/>
  <c r="X12" i="5" s="1"/>
  <c r="AI12" i="5"/>
  <c r="AH12" i="5" s="1"/>
  <c r="AW12" i="5"/>
  <c r="AN14" i="5"/>
  <c r="AM14" i="5" s="1"/>
  <c r="Y14" i="5"/>
  <c r="X14" i="5" s="1"/>
  <c r="AS14" i="5"/>
  <c r="AR14" i="5" s="1"/>
  <c r="AI14" i="5"/>
  <c r="AH14" i="5" s="1"/>
  <c r="AW14" i="5"/>
  <c r="Q14" i="5"/>
  <c r="AD14" i="5"/>
  <c r="AC14" i="5" s="1"/>
  <c r="AX8" i="4"/>
  <c r="AV8" i="4"/>
  <c r="A19" i="1"/>
  <c r="AC9" i="4"/>
  <c r="D13" i="4"/>
  <c r="E13" i="4" s="1"/>
  <c r="U11" i="4"/>
  <c r="AX9" i="4"/>
  <c r="AV9" i="4"/>
  <c r="AW9" i="4"/>
  <c r="AT9" i="4"/>
  <c r="AU9" i="4"/>
  <c r="BF9" i="4"/>
  <c r="BD9" i="4"/>
  <c r="BG9" i="4"/>
  <c r="AR9" i="4"/>
  <c r="AC12" i="4"/>
  <c r="U12" i="4"/>
  <c r="AC13" i="4"/>
  <c r="U13" i="4"/>
  <c r="BI9" i="4"/>
  <c r="BJ9" i="4"/>
  <c r="BH9" i="4"/>
  <c r="AP10" i="4"/>
  <c r="Y10" i="4"/>
  <c r="A20" i="1"/>
  <c r="A16" i="5" s="1"/>
  <c r="D14" i="4" l="1"/>
  <c r="E14" i="4" s="1"/>
  <c r="A15" i="5"/>
  <c r="S12" i="5"/>
  <c r="T12" i="5"/>
  <c r="U12" i="5"/>
  <c r="R12" i="5"/>
  <c r="U14" i="5"/>
  <c r="T14" i="5"/>
  <c r="R14" i="5"/>
  <c r="S14" i="5"/>
  <c r="T13" i="5"/>
  <c r="S13" i="5"/>
  <c r="U13" i="5"/>
  <c r="R13" i="5"/>
  <c r="AS16" i="5"/>
  <c r="AR16" i="5" s="1"/>
  <c r="AD16" i="5"/>
  <c r="AC16" i="5" s="1"/>
  <c r="Y16" i="5"/>
  <c r="X16" i="5" s="1"/>
  <c r="AI16" i="5"/>
  <c r="AH16" i="5" s="1"/>
  <c r="AN16" i="5"/>
  <c r="AM16" i="5" s="1"/>
  <c r="AW16" i="5"/>
  <c r="Q16" i="5"/>
  <c r="AY10" i="4"/>
  <c r="AG13" i="4"/>
  <c r="BK13" i="4"/>
  <c r="BB13" i="4"/>
  <c r="AG12" i="4"/>
  <c r="BK12" i="4"/>
  <c r="BB12" i="4"/>
  <c r="AP13" i="4"/>
  <c r="Y13" i="4"/>
  <c r="AY13" i="4" s="1"/>
  <c r="Y12" i="4"/>
  <c r="AY12" i="4" s="1"/>
  <c r="AP12" i="4"/>
  <c r="AW10" i="4"/>
  <c r="AX10" i="4"/>
  <c r="AV10" i="4"/>
  <c r="U14" i="4"/>
  <c r="AC14" i="4"/>
  <c r="AR10" i="4"/>
  <c r="AT10" i="4"/>
  <c r="AU10" i="4"/>
  <c r="A21" i="1"/>
  <c r="A17" i="5" s="1"/>
  <c r="D15" i="4"/>
  <c r="E15" i="4" s="1"/>
  <c r="U16" i="5" l="1"/>
  <c r="R16" i="5"/>
  <c r="T16" i="5"/>
  <c r="S16" i="5"/>
  <c r="AW15" i="5"/>
  <c r="Q15" i="5"/>
  <c r="AN15" i="5"/>
  <c r="AM15" i="5" s="1"/>
  <c r="Y15" i="5"/>
  <c r="X15" i="5" s="1"/>
  <c r="AS15" i="5"/>
  <c r="AR15" i="5" s="1"/>
  <c r="AI15" i="5"/>
  <c r="AH15" i="5" s="1"/>
  <c r="AD15" i="5"/>
  <c r="AC15" i="5" s="1"/>
  <c r="AN17" i="5"/>
  <c r="AM17" i="5" s="1"/>
  <c r="Y17" i="5"/>
  <c r="X17" i="5" s="1"/>
  <c r="AI17" i="5"/>
  <c r="AH17" i="5" s="1"/>
  <c r="AD17" i="5"/>
  <c r="AC17" i="5" s="1"/>
  <c r="AW17" i="5"/>
  <c r="AS17" i="5"/>
  <c r="AR17" i="5" s="1"/>
  <c r="Q17" i="5"/>
  <c r="D16" i="4"/>
  <c r="E16" i="4" s="1"/>
  <c r="BI12" i="4"/>
  <c r="BJ12" i="4"/>
  <c r="BH12" i="4"/>
  <c r="AG14" i="4"/>
  <c r="BK14" i="4"/>
  <c r="BB14" i="4"/>
  <c r="BI13" i="4"/>
  <c r="BJ13" i="4"/>
  <c r="BH13" i="4"/>
  <c r="A22" i="1"/>
  <c r="BG13" i="4"/>
  <c r="BD13" i="4"/>
  <c r="BF13" i="4"/>
  <c r="BF12" i="4"/>
  <c r="BG12" i="4"/>
  <c r="BD12" i="4"/>
  <c r="AR13" i="4"/>
  <c r="AT13" i="4"/>
  <c r="AU13" i="4"/>
  <c r="AW12" i="4"/>
  <c r="AX12" i="4"/>
  <c r="AV12" i="4"/>
  <c r="AC15" i="4"/>
  <c r="U15" i="4"/>
  <c r="AU12" i="4"/>
  <c r="AR12" i="4"/>
  <c r="AT12" i="4"/>
  <c r="AX13" i="4"/>
  <c r="AV13" i="4"/>
  <c r="AW13" i="4"/>
  <c r="AP14" i="4"/>
  <c r="Y14" i="4"/>
  <c r="AY14" i="4" s="1"/>
  <c r="S15" i="5" l="1"/>
  <c r="T15" i="5"/>
  <c r="R15" i="5"/>
  <c r="U15" i="5"/>
  <c r="D17" i="4"/>
  <c r="E17" i="4" s="1"/>
  <c r="A18" i="5"/>
  <c r="T17" i="5"/>
  <c r="U17" i="5"/>
  <c r="S17" i="5"/>
  <c r="R17" i="5"/>
  <c r="A23" i="1"/>
  <c r="U16" i="4"/>
  <c r="BI14" i="4"/>
  <c r="BJ14" i="4"/>
  <c r="BH14" i="4"/>
  <c r="BD14" i="4"/>
  <c r="BG14" i="4"/>
  <c r="BF14" i="4"/>
  <c r="AW14" i="4"/>
  <c r="AX14" i="4"/>
  <c r="AV14" i="4"/>
  <c r="AT14" i="4"/>
  <c r="AU14" i="4"/>
  <c r="AR14" i="4"/>
  <c r="Y15" i="4"/>
  <c r="AY15" i="4" s="1"/>
  <c r="AP15" i="4"/>
  <c r="AS18" i="5" l="1"/>
  <c r="AR18" i="5" s="1"/>
  <c r="AW18" i="5"/>
  <c r="AN18" i="5"/>
  <c r="AM18" i="5" s="1"/>
  <c r="Q18" i="5"/>
  <c r="AD18" i="5"/>
  <c r="AC18" i="5" s="1"/>
  <c r="AI18" i="5"/>
  <c r="AH18" i="5" s="1"/>
  <c r="Y18" i="5"/>
  <c r="X18" i="5" s="1"/>
  <c r="D18" i="4"/>
  <c r="E18" i="4" s="1"/>
  <c r="A19" i="5"/>
  <c r="A24" i="1"/>
  <c r="AC17" i="4"/>
  <c r="U17" i="4"/>
  <c r="AG17" i="4"/>
  <c r="BK17" i="4"/>
  <c r="BB17" i="4"/>
  <c r="AC18" i="4"/>
  <c r="U18" i="4"/>
  <c r="AT15" i="4"/>
  <c r="AU15" i="4"/>
  <c r="AR15" i="4"/>
  <c r="AX15" i="4"/>
  <c r="AW15" i="4"/>
  <c r="AV15" i="4"/>
  <c r="U18" i="5" l="1"/>
  <c r="R18" i="5"/>
  <c r="S18" i="5"/>
  <c r="T18" i="5"/>
  <c r="D19" i="4"/>
  <c r="E19" i="4" s="1"/>
  <c r="A20" i="5"/>
  <c r="AI19" i="5"/>
  <c r="AH19" i="5" s="1"/>
  <c r="AN19" i="5"/>
  <c r="AM19" i="5" s="1"/>
  <c r="AD19" i="5"/>
  <c r="AC19" i="5" s="1"/>
  <c r="Q19" i="5"/>
  <c r="Y19" i="5"/>
  <c r="X19" i="5" s="1"/>
  <c r="AS19" i="5"/>
  <c r="AR19" i="5" s="1"/>
  <c r="AW19" i="5"/>
  <c r="A25" i="1"/>
  <c r="AG18" i="4"/>
  <c r="BK18" i="4"/>
  <c r="BB18" i="4"/>
  <c r="BJ17" i="4"/>
  <c r="BI17" i="4"/>
  <c r="BH17" i="4"/>
  <c r="AC19" i="4"/>
  <c r="Y18" i="4"/>
  <c r="AY18" i="4" s="1"/>
  <c r="AP18" i="4"/>
  <c r="A27" i="1"/>
  <c r="A23" i="5" s="1"/>
  <c r="A26" i="1" l="1"/>
  <c r="A21" i="5"/>
  <c r="Y20" i="5"/>
  <c r="X20" i="5" s="1"/>
  <c r="AI20" i="5"/>
  <c r="AH20" i="5" s="1"/>
  <c r="AS20" i="5"/>
  <c r="AR20" i="5" s="1"/>
  <c r="Q20" i="5"/>
  <c r="AN20" i="5"/>
  <c r="AM20" i="5" s="1"/>
  <c r="AD20" i="5"/>
  <c r="AC20" i="5" s="1"/>
  <c r="AW20" i="5"/>
  <c r="AN23" i="5"/>
  <c r="AM23" i="5" s="1"/>
  <c r="Y23" i="5"/>
  <c r="X23" i="5" s="1"/>
  <c r="AW23" i="5"/>
  <c r="AS23" i="5"/>
  <c r="AR23" i="5" s="1"/>
  <c r="AI23" i="5"/>
  <c r="AH23" i="5" s="1"/>
  <c r="Q23" i="5"/>
  <c r="AD23" i="5"/>
  <c r="AC23" i="5" s="1"/>
  <c r="R19" i="5"/>
  <c r="U19" i="5"/>
  <c r="S19" i="5"/>
  <c r="T19" i="5"/>
  <c r="U19" i="4"/>
  <c r="D20" i="4"/>
  <c r="E20" i="4" s="1"/>
  <c r="U20" i="4"/>
  <c r="D22" i="4"/>
  <c r="E22" i="4" s="1"/>
  <c r="BD18" i="4"/>
  <c r="BF18" i="4"/>
  <c r="BG18" i="4"/>
  <c r="BJ18" i="4"/>
  <c r="BI18" i="4"/>
  <c r="BH18" i="4"/>
  <c r="AG19" i="4"/>
  <c r="BK19" i="4"/>
  <c r="BB19" i="4"/>
  <c r="BG17" i="4"/>
  <c r="BD17" i="4"/>
  <c r="BF17" i="4"/>
  <c r="AU17" i="4"/>
  <c r="AR17" i="4"/>
  <c r="AT17" i="4"/>
  <c r="AP17" i="4"/>
  <c r="AV18" i="4" s="1"/>
  <c r="Y17" i="4"/>
  <c r="AY17" i="4" s="1"/>
  <c r="AX18" i="4"/>
  <c r="AW18" i="4"/>
  <c r="AP19" i="4"/>
  <c r="Y19" i="4"/>
  <c r="AY19" i="4" s="1"/>
  <c r="U21" i="4"/>
  <c r="AT18" i="4"/>
  <c r="AU18" i="4"/>
  <c r="AR18" i="4"/>
  <c r="A28" i="1"/>
  <c r="A24" i="5" s="1"/>
  <c r="R23" i="5" l="1"/>
  <c r="S23" i="5"/>
  <c r="U23" i="5"/>
  <c r="T23" i="5"/>
  <c r="S20" i="5"/>
  <c r="R20" i="5"/>
  <c r="U20" i="5"/>
  <c r="T20" i="5"/>
  <c r="AW24" i="5"/>
  <c r="Q24" i="5"/>
  <c r="AN24" i="5"/>
  <c r="AM24" i="5" s="1"/>
  <c r="Y24" i="5"/>
  <c r="X24" i="5" s="1"/>
  <c r="AI24" i="5"/>
  <c r="AH24" i="5" s="1"/>
  <c r="AS24" i="5"/>
  <c r="AR24" i="5" s="1"/>
  <c r="AD24" i="5"/>
  <c r="AC24" i="5" s="1"/>
  <c r="AN21" i="5"/>
  <c r="AM21" i="5" s="1"/>
  <c r="AD21" i="5"/>
  <c r="AC21" i="5" s="1"/>
  <c r="Q21" i="5"/>
  <c r="AI21" i="5"/>
  <c r="AH21" i="5" s="1"/>
  <c r="Y21" i="5"/>
  <c r="X21" i="5" s="1"/>
  <c r="AS21" i="5"/>
  <c r="AR21" i="5" s="1"/>
  <c r="AW21" i="5"/>
  <c r="D21" i="4"/>
  <c r="E21" i="4" s="1"/>
  <c r="A22" i="5"/>
  <c r="AC20" i="4"/>
  <c r="D23" i="4"/>
  <c r="E23" i="4" s="1"/>
  <c r="BD19" i="4"/>
  <c r="BF19" i="4"/>
  <c r="BG19" i="4"/>
  <c r="AV17" i="4"/>
  <c r="AW17" i="4"/>
  <c r="AX17" i="4"/>
  <c r="BJ19" i="4"/>
  <c r="BI19" i="4"/>
  <c r="BH19" i="4"/>
  <c r="AR19" i="4"/>
  <c r="AT19" i="4"/>
  <c r="AU19" i="4"/>
  <c r="AX19" i="4"/>
  <c r="AW19" i="4"/>
  <c r="AV19" i="4"/>
  <c r="U22" i="4"/>
  <c r="AC22" i="4"/>
  <c r="A29" i="1"/>
  <c r="A25" i="5" s="1"/>
  <c r="AI25" i="5" l="1"/>
  <c r="AH25" i="5" s="1"/>
  <c r="AS25" i="5"/>
  <c r="AR25" i="5" s="1"/>
  <c r="AD25" i="5"/>
  <c r="AC25" i="5" s="1"/>
  <c r="Q25" i="5"/>
  <c r="AN25" i="5"/>
  <c r="AM25" i="5" s="1"/>
  <c r="Y25" i="5"/>
  <c r="X25" i="5" s="1"/>
  <c r="AW25" i="5"/>
  <c r="S21" i="5"/>
  <c r="R21" i="5"/>
  <c r="U21" i="5"/>
  <c r="T21" i="5"/>
  <c r="S24" i="5"/>
  <c r="T24" i="5"/>
  <c r="U24" i="5"/>
  <c r="R24" i="5"/>
  <c r="AN22" i="5"/>
  <c r="AM22" i="5" s="1"/>
  <c r="AS22" i="5"/>
  <c r="AR22" i="5" s="1"/>
  <c r="Y22" i="5"/>
  <c r="X22" i="5" s="1"/>
  <c r="AI22" i="5"/>
  <c r="AH22" i="5" s="1"/>
  <c r="AW22" i="5"/>
  <c r="Q22" i="5"/>
  <c r="AD22" i="5"/>
  <c r="AC22" i="5" s="1"/>
  <c r="Y20" i="4"/>
  <c r="AY20" i="4" s="1"/>
  <c r="AP20" i="4"/>
  <c r="AG22" i="4"/>
  <c r="BK22" i="4"/>
  <c r="BB22" i="4"/>
  <c r="A30" i="1"/>
  <c r="A26" i="5" s="1"/>
  <c r="D24" i="4"/>
  <c r="E24" i="4" s="1"/>
  <c r="U23" i="4"/>
  <c r="AC23" i="4"/>
  <c r="Y22" i="4"/>
  <c r="AY22" i="4" s="1"/>
  <c r="AP22" i="4"/>
  <c r="U22" i="5" l="1"/>
  <c r="R22" i="5"/>
  <c r="S22" i="5"/>
  <c r="T22" i="5"/>
  <c r="AI26" i="5"/>
  <c r="AH26" i="5" s="1"/>
  <c r="Q26" i="5"/>
  <c r="AD26" i="5"/>
  <c r="AC26" i="5" s="1"/>
  <c r="AS26" i="5"/>
  <c r="AR26" i="5" s="1"/>
  <c r="Y26" i="5"/>
  <c r="X26" i="5" s="1"/>
  <c r="AN26" i="5"/>
  <c r="AM26" i="5" s="1"/>
  <c r="AW26" i="5"/>
  <c r="T25" i="5"/>
  <c r="U25" i="5"/>
  <c r="S25" i="5"/>
  <c r="R25" i="5"/>
  <c r="AT20" i="4"/>
  <c r="AU20" i="4"/>
  <c r="AR20" i="4"/>
  <c r="AV20" i="4"/>
  <c r="AW20" i="4"/>
  <c r="AX20" i="4"/>
  <c r="BI22" i="4"/>
  <c r="BJ22" i="4"/>
  <c r="BH22" i="4"/>
  <c r="AG23" i="4"/>
  <c r="BK23" i="4"/>
  <c r="BB23" i="4"/>
  <c r="BG22" i="4"/>
  <c r="BF22" i="4"/>
  <c r="BD22" i="4"/>
  <c r="D25" i="4"/>
  <c r="E25" i="4" s="1"/>
  <c r="Y23" i="4"/>
  <c r="AY23" i="4" s="1"/>
  <c r="AP23" i="4"/>
  <c r="AX22" i="4"/>
  <c r="AV22" i="4"/>
  <c r="AW22" i="4"/>
  <c r="AU22" i="4"/>
  <c r="AR22" i="4"/>
  <c r="AT22" i="4"/>
  <c r="A31" i="1"/>
  <c r="A27" i="5" s="1"/>
  <c r="AC24" i="4"/>
  <c r="U24" i="4"/>
  <c r="S26" i="5" l="1"/>
  <c r="U26" i="5"/>
  <c r="R26" i="5"/>
  <c r="T26" i="5"/>
  <c r="AS27" i="5"/>
  <c r="AR27" i="5" s="1"/>
  <c r="AN27" i="5"/>
  <c r="AM27" i="5" s="1"/>
  <c r="Q27" i="5"/>
  <c r="Y27" i="5"/>
  <c r="X27" i="5" s="1"/>
  <c r="AI27" i="5"/>
  <c r="AH27" i="5" s="1"/>
  <c r="AD27" i="5"/>
  <c r="AC27" i="5" s="1"/>
  <c r="AW27" i="5"/>
  <c r="AG24" i="4"/>
  <c r="BK24" i="4"/>
  <c r="BB24" i="4"/>
  <c r="BF23" i="4"/>
  <c r="BD23" i="4"/>
  <c r="BG23" i="4"/>
  <c r="BJ23" i="4"/>
  <c r="BI23" i="4"/>
  <c r="BH23" i="4"/>
  <c r="A32" i="1"/>
  <c r="A28" i="5" s="1"/>
  <c r="D26" i="4"/>
  <c r="E26" i="4" s="1"/>
  <c r="AX23" i="4"/>
  <c r="AV23" i="4"/>
  <c r="AW23" i="4"/>
  <c r="Y24" i="4"/>
  <c r="AY24" i="4" s="1"/>
  <c r="AP24" i="4"/>
  <c r="A33" i="1"/>
  <c r="AC25" i="4"/>
  <c r="U25" i="4"/>
  <c r="AU23" i="4"/>
  <c r="AR23" i="4"/>
  <c r="AT23" i="4"/>
  <c r="U27" i="5" l="1"/>
  <c r="R27" i="5"/>
  <c r="T27" i="5"/>
  <c r="S27" i="5"/>
  <c r="A34" i="1"/>
  <c r="A30" i="5" s="1"/>
  <c r="A29" i="5"/>
  <c r="Y28" i="5"/>
  <c r="X28" i="5" s="1"/>
  <c r="AI28" i="5"/>
  <c r="AH28" i="5" s="1"/>
  <c r="AN28" i="5"/>
  <c r="AM28" i="5" s="1"/>
  <c r="AD28" i="5"/>
  <c r="AC28" i="5" s="1"/>
  <c r="AS28" i="5"/>
  <c r="AR28" i="5" s="1"/>
  <c r="Q28" i="5"/>
  <c r="AW28" i="5"/>
  <c r="BD24" i="4"/>
  <c r="BG24" i="4"/>
  <c r="BF24" i="4"/>
  <c r="BJ24" i="4"/>
  <c r="BI24" i="4"/>
  <c r="BH24" i="4"/>
  <c r="D29" i="4"/>
  <c r="E29" i="4" s="1"/>
  <c r="Y25" i="4"/>
  <c r="AY25" i="4" s="1"/>
  <c r="AP25" i="4"/>
  <c r="AR24" i="4"/>
  <c r="AT24" i="4"/>
  <c r="AU24" i="4"/>
  <c r="AX24" i="4"/>
  <c r="AV24" i="4"/>
  <c r="AW24" i="4"/>
  <c r="U26" i="4"/>
  <c r="D28" i="4"/>
  <c r="E28" i="4" s="1"/>
  <c r="D27" i="4"/>
  <c r="E27" i="4" s="1"/>
  <c r="A35" i="1"/>
  <c r="AW29" i="5" l="1"/>
  <c r="Q29" i="5"/>
  <c r="AS29" i="5"/>
  <c r="AR29" i="5" s="1"/>
  <c r="AD29" i="5"/>
  <c r="AC29" i="5" s="1"/>
  <c r="Y29" i="5"/>
  <c r="X29" i="5" s="1"/>
  <c r="AI29" i="5"/>
  <c r="AH29" i="5" s="1"/>
  <c r="AN29" i="5"/>
  <c r="AM29" i="5" s="1"/>
  <c r="D30" i="4"/>
  <c r="E30" i="4" s="1"/>
  <c r="A31" i="5"/>
  <c r="AD30" i="5"/>
  <c r="AC30" i="5" s="1"/>
  <c r="AN30" i="5"/>
  <c r="AM30" i="5" s="1"/>
  <c r="Y30" i="5"/>
  <c r="X30" i="5" s="1"/>
  <c r="AW30" i="5"/>
  <c r="AI30" i="5"/>
  <c r="AH30" i="5" s="1"/>
  <c r="AS30" i="5"/>
  <c r="AR30" i="5" s="1"/>
  <c r="Q30" i="5"/>
  <c r="U28" i="5"/>
  <c r="R28" i="5"/>
  <c r="S28" i="5"/>
  <c r="T28" i="5"/>
  <c r="AW25" i="4"/>
  <c r="AX25" i="4"/>
  <c r="AV25" i="4"/>
  <c r="AC28" i="4"/>
  <c r="U28" i="4"/>
  <c r="AR25" i="4"/>
  <c r="AT25" i="4"/>
  <c r="AU25" i="4"/>
  <c r="AC27" i="4"/>
  <c r="U27" i="4"/>
  <c r="U29" i="4"/>
  <c r="AC29" i="4"/>
  <c r="A36" i="1"/>
  <c r="T29" i="5" l="1"/>
  <c r="R29" i="5"/>
  <c r="S29" i="5"/>
  <c r="U29" i="5"/>
  <c r="R30" i="5"/>
  <c r="S30" i="5"/>
  <c r="T30" i="5"/>
  <c r="U30" i="5"/>
  <c r="D31" i="4"/>
  <c r="E31" i="4" s="1"/>
  <c r="A32" i="5"/>
  <c r="Q31" i="5"/>
  <c r="AS31" i="5"/>
  <c r="AR31" i="5" s="1"/>
  <c r="AI31" i="5"/>
  <c r="AH31" i="5" s="1"/>
  <c r="Y31" i="5"/>
  <c r="X31" i="5" s="1"/>
  <c r="AD31" i="5"/>
  <c r="AC31" i="5" s="1"/>
  <c r="AN31" i="5"/>
  <c r="AM31" i="5" s="1"/>
  <c r="AW31" i="5"/>
  <c r="AG29" i="4"/>
  <c r="BK29" i="4"/>
  <c r="BB29" i="4"/>
  <c r="AG27" i="4"/>
  <c r="BK27" i="4"/>
  <c r="BB27" i="4"/>
  <c r="BD29" i="4"/>
  <c r="BG29" i="4"/>
  <c r="BF29" i="4"/>
  <c r="AG28" i="4"/>
  <c r="BK28" i="4"/>
  <c r="BB28" i="4"/>
  <c r="AC30" i="4"/>
  <c r="Y28" i="4"/>
  <c r="AY28" i="4" s="1"/>
  <c r="AP28" i="4"/>
  <c r="Y27" i="4"/>
  <c r="AY27" i="4" s="1"/>
  <c r="AP27" i="4"/>
  <c r="Y29" i="4"/>
  <c r="AY29" i="4" s="1"/>
  <c r="AP29" i="4"/>
  <c r="AT29" i="4"/>
  <c r="AU29" i="4"/>
  <c r="AR29" i="4"/>
  <c r="A37" i="1"/>
  <c r="D32" i="4" l="1"/>
  <c r="E32" i="4" s="1"/>
  <c r="A33" i="5"/>
  <c r="U31" i="5"/>
  <c r="S31" i="5"/>
  <c r="R31" i="5"/>
  <c r="T31" i="5"/>
  <c r="AN32" i="5"/>
  <c r="AM32" i="5" s="1"/>
  <c r="AW32" i="5"/>
  <c r="AD32" i="5"/>
  <c r="AC32" i="5" s="1"/>
  <c r="Y32" i="5"/>
  <c r="X32" i="5" s="1"/>
  <c r="Q32" i="5"/>
  <c r="AS32" i="5"/>
  <c r="AR32" i="5" s="1"/>
  <c r="AI32" i="5"/>
  <c r="AH32" i="5" s="1"/>
  <c r="BG28" i="4"/>
  <c r="BD28" i="4"/>
  <c r="BF28" i="4"/>
  <c r="BG27" i="4"/>
  <c r="BD27" i="4"/>
  <c r="BF27" i="4"/>
  <c r="BI27" i="4"/>
  <c r="BJ27" i="4"/>
  <c r="BH27" i="4"/>
  <c r="BI29" i="4"/>
  <c r="BJ29" i="4"/>
  <c r="BH29" i="4"/>
  <c r="BI28" i="4"/>
  <c r="BJ28" i="4"/>
  <c r="BH28" i="4"/>
  <c r="AW28" i="4"/>
  <c r="AX28" i="4"/>
  <c r="AV28" i="4"/>
  <c r="AR27" i="4"/>
  <c r="AT27" i="4"/>
  <c r="AU27" i="4"/>
  <c r="AP30" i="4"/>
  <c r="Y30" i="4"/>
  <c r="AY30" i="4" s="1"/>
  <c r="AX27" i="4"/>
  <c r="AW27" i="4"/>
  <c r="AV27" i="4"/>
  <c r="AX29" i="4"/>
  <c r="AW29" i="4"/>
  <c r="AV29" i="4"/>
  <c r="AR28" i="4"/>
  <c r="AT28" i="4"/>
  <c r="AU28" i="4"/>
  <c r="A38" i="1"/>
  <c r="D33" i="4" l="1"/>
  <c r="E33" i="4" s="1"/>
  <c r="A34" i="5"/>
  <c r="U32" i="5"/>
  <c r="R32" i="5"/>
  <c r="S32" i="5"/>
  <c r="T32" i="5"/>
  <c r="AW33" i="5"/>
  <c r="AN33" i="5"/>
  <c r="AM33" i="5" s="1"/>
  <c r="AD33" i="5"/>
  <c r="AC33" i="5" s="1"/>
  <c r="Q33" i="5"/>
  <c r="AS33" i="5"/>
  <c r="AR33" i="5" s="1"/>
  <c r="Y33" i="5"/>
  <c r="X33" i="5" s="1"/>
  <c r="AI33" i="5"/>
  <c r="AH33" i="5" s="1"/>
  <c r="U32" i="4"/>
  <c r="AC32" i="4"/>
  <c r="AT30" i="4"/>
  <c r="AU30" i="4"/>
  <c r="AR30" i="4"/>
  <c r="AX30" i="4"/>
  <c r="AV30" i="4"/>
  <c r="AW30" i="4"/>
  <c r="A39" i="1"/>
  <c r="D34" i="4" l="1"/>
  <c r="E34" i="4" s="1"/>
  <c r="A35" i="5"/>
  <c r="U33" i="5"/>
  <c r="R33" i="5"/>
  <c r="S33" i="5"/>
  <c r="T33" i="5"/>
  <c r="AD34" i="5"/>
  <c r="AC34" i="5" s="1"/>
  <c r="Q34" i="5"/>
  <c r="AN34" i="5"/>
  <c r="AM34" i="5" s="1"/>
  <c r="AW34" i="5"/>
  <c r="Y34" i="5"/>
  <c r="X34" i="5" s="1"/>
  <c r="AI34" i="5"/>
  <c r="AH34" i="5" s="1"/>
  <c r="AS34" i="5"/>
  <c r="AR34" i="5" s="1"/>
  <c r="AG32" i="4"/>
  <c r="BK32" i="4"/>
  <c r="BB32" i="4"/>
  <c r="AP32" i="4"/>
  <c r="Y32" i="4"/>
  <c r="AY32" i="4" s="1"/>
  <c r="U33" i="4"/>
  <c r="AC33" i="4"/>
  <c r="A40" i="1"/>
  <c r="R34" i="5" l="1"/>
  <c r="S34" i="5"/>
  <c r="U34" i="5"/>
  <c r="T34" i="5"/>
  <c r="D35" i="4"/>
  <c r="E35" i="4" s="1"/>
  <c r="A36" i="5"/>
  <c r="AD35" i="5"/>
  <c r="AC35" i="5" s="1"/>
  <c r="AI35" i="5"/>
  <c r="AH35" i="5" s="1"/>
  <c r="Y35" i="5"/>
  <c r="X35" i="5" s="1"/>
  <c r="AS35" i="5"/>
  <c r="AR35" i="5" s="1"/>
  <c r="AW35" i="5"/>
  <c r="AN35" i="5"/>
  <c r="AM35" i="5" s="1"/>
  <c r="Q35" i="5"/>
  <c r="AG33" i="4"/>
  <c r="BK33" i="4"/>
  <c r="BB33" i="4"/>
  <c r="BI32" i="4"/>
  <c r="BJ32" i="4"/>
  <c r="BH32" i="4"/>
  <c r="BF32" i="4"/>
  <c r="BD32" i="4"/>
  <c r="BG32" i="4"/>
  <c r="AP33" i="4"/>
  <c r="Y33" i="4"/>
  <c r="AY33" i="4" s="1"/>
  <c r="AT32" i="4"/>
  <c r="AU32" i="4"/>
  <c r="AR32" i="4"/>
  <c r="AC34" i="4"/>
  <c r="U34" i="4"/>
  <c r="AX32" i="4"/>
  <c r="AV32" i="4"/>
  <c r="AW32" i="4"/>
  <c r="A41" i="1"/>
  <c r="AS36" i="5" l="1"/>
  <c r="AR36" i="5" s="1"/>
  <c r="Y36" i="5"/>
  <c r="X36" i="5" s="1"/>
  <c r="AI36" i="5"/>
  <c r="AH36" i="5" s="1"/>
  <c r="AD36" i="5"/>
  <c r="AC36" i="5" s="1"/>
  <c r="AN36" i="5"/>
  <c r="AM36" i="5" s="1"/>
  <c r="Q36" i="5"/>
  <c r="AW36" i="5"/>
  <c r="R35" i="5"/>
  <c r="T35" i="5"/>
  <c r="U35" i="5"/>
  <c r="S35" i="5"/>
  <c r="D36" i="4"/>
  <c r="E36" i="4" s="1"/>
  <c r="A37" i="5"/>
  <c r="BD33" i="4"/>
  <c r="BF33" i="4"/>
  <c r="BG33" i="4"/>
  <c r="AG34" i="4"/>
  <c r="BK34" i="4"/>
  <c r="BB34" i="4"/>
  <c r="BI33" i="4"/>
  <c r="BJ33" i="4"/>
  <c r="BH33" i="4"/>
  <c r="AT33" i="4"/>
  <c r="AR33" i="4"/>
  <c r="AU33" i="4"/>
  <c r="AC35" i="4"/>
  <c r="Y34" i="4"/>
  <c r="AY34" i="4" s="1"/>
  <c r="AP34" i="4"/>
  <c r="AW33" i="4"/>
  <c r="AX33" i="4"/>
  <c r="AV33" i="4"/>
  <c r="A42" i="1"/>
  <c r="D37" i="4" l="1"/>
  <c r="E37" i="4" s="1"/>
  <c r="A38" i="5"/>
  <c r="T36" i="5"/>
  <c r="S36" i="5"/>
  <c r="R36" i="5"/>
  <c r="U36" i="5"/>
  <c r="AD37" i="5"/>
  <c r="AC37" i="5" s="1"/>
  <c r="Q37" i="5"/>
  <c r="AS37" i="5"/>
  <c r="AR37" i="5" s="1"/>
  <c r="AI37" i="5"/>
  <c r="AH37" i="5" s="1"/>
  <c r="Y37" i="5"/>
  <c r="X37" i="5" s="1"/>
  <c r="AN37" i="5"/>
  <c r="AM37" i="5" s="1"/>
  <c r="AW37" i="5"/>
  <c r="BJ34" i="4"/>
  <c r="BI34" i="4"/>
  <c r="BH34" i="4"/>
  <c r="BG34" i="4"/>
  <c r="BD34" i="4"/>
  <c r="BF34" i="4"/>
  <c r="AX34" i="4"/>
  <c r="AV34" i="4"/>
  <c r="AW34" i="4"/>
  <c r="AR34" i="4"/>
  <c r="AT34" i="4"/>
  <c r="AU34" i="4"/>
  <c r="AP35" i="4"/>
  <c r="Y35" i="4"/>
  <c r="AY35" i="4" s="1"/>
  <c r="A43" i="1"/>
  <c r="R37" i="5" l="1"/>
  <c r="S37" i="5"/>
  <c r="T37" i="5"/>
  <c r="U37" i="5"/>
  <c r="AI38" i="5"/>
  <c r="AH38" i="5" s="1"/>
  <c r="AN38" i="5"/>
  <c r="AM38" i="5" s="1"/>
  <c r="AD38" i="5"/>
  <c r="AC38" i="5" s="1"/>
  <c r="Y38" i="5"/>
  <c r="X38" i="5" s="1"/>
  <c r="AS38" i="5"/>
  <c r="AR38" i="5" s="1"/>
  <c r="AW38" i="5"/>
  <c r="Q38" i="5"/>
  <c r="D38" i="4"/>
  <c r="E38" i="4" s="1"/>
  <c r="A39" i="5"/>
  <c r="AR35" i="4"/>
  <c r="AU35" i="4"/>
  <c r="AT35" i="4"/>
  <c r="AC37" i="4"/>
  <c r="U37" i="4"/>
  <c r="AX35" i="4"/>
  <c r="AW35" i="4"/>
  <c r="AV35" i="4"/>
  <c r="A44" i="1"/>
  <c r="D39" i="4" l="1"/>
  <c r="E39" i="4" s="1"/>
  <c r="A40" i="5"/>
  <c r="AD39" i="5"/>
  <c r="AC39" i="5" s="1"/>
  <c r="Q39" i="5"/>
  <c r="AI39" i="5"/>
  <c r="AH39" i="5" s="1"/>
  <c r="AS39" i="5"/>
  <c r="AR39" i="5" s="1"/>
  <c r="AN39" i="5"/>
  <c r="AM39" i="5" s="1"/>
  <c r="Y39" i="5"/>
  <c r="X39" i="5" s="1"/>
  <c r="AW39" i="5"/>
  <c r="R38" i="5"/>
  <c r="S38" i="5"/>
  <c r="U38" i="5"/>
  <c r="T38" i="5"/>
  <c r="AG37" i="4"/>
  <c r="BK37" i="4"/>
  <c r="BB37" i="4"/>
  <c r="AP37" i="4"/>
  <c r="Y37" i="4"/>
  <c r="AY37" i="4" s="1"/>
  <c r="U38" i="4"/>
  <c r="AC38" i="4"/>
  <c r="A45" i="1"/>
  <c r="R39" i="5" l="1"/>
  <c r="T39" i="5"/>
  <c r="S39" i="5"/>
  <c r="U39" i="5"/>
  <c r="D40" i="4"/>
  <c r="E40" i="4" s="1"/>
  <c r="A41" i="5"/>
  <c r="AS40" i="5"/>
  <c r="AR40" i="5" s="1"/>
  <c r="Y40" i="5"/>
  <c r="X40" i="5" s="1"/>
  <c r="AI40" i="5"/>
  <c r="AH40" i="5" s="1"/>
  <c r="AD40" i="5"/>
  <c r="AC40" i="5" s="1"/>
  <c r="AN40" i="5"/>
  <c r="AM40" i="5" s="1"/>
  <c r="Q40" i="5"/>
  <c r="AW40" i="5"/>
  <c r="BG37" i="4"/>
  <c r="BF37" i="4"/>
  <c r="BD37" i="4"/>
  <c r="AG38" i="4"/>
  <c r="BK38" i="4"/>
  <c r="BB38" i="4"/>
  <c r="BI37" i="4"/>
  <c r="BJ37" i="4"/>
  <c r="BH37" i="4"/>
  <c r="Y38" i="4"/>
  <c r="AY38" i="4" s="1"/>
  <c r="AP38" i="4"/>
  <c r="AU37" i="4"/>
  <c r="AR37" i="4"/>
  <c r="AT37" i="4"/>
  <c r="AC39" i="4"/>
  <c r="U39" i="4"/>
  <c r="AX37" i="4"/>
  <c r="AV37" i="4"/>
  <c r="AW37" i="4"/>
  <c r="A46" i="1"/>
  <c r="AN41" i="5" l="1"/>
  <c r="AM41" i="5" s="1"/>
  <c r="AW41" i="5"/>
  <c r="Q41" i="5"/>
  <c r="AD41" i="5"/>
  <c r="AC41" i="5" s="1"/>
  <c r="Y41" i="5"/>
  <c r="X41" i="5" s="1"/>
  <c r="AI41" i="5"/>
  <c r="AH41" i="5" s="1"/>
  <c r="AS41" i="5"/>
  <c r="AR41" i="5" s="1"/>
  <c r="T40" i="5"/>
  <c r="U40" i="5"/>
  <c r="R40" i="5"/>
  <c r="S40" i="5"/>
  <c r="D41" i="4"/>
  <c r="E41" i="4" s="1"/>
  <c r="A42" i="5"/>
  <c r="AG39" i="4"/>
  <c r="BK39" i="4"/>
  <c r="BB39" i="4"/>
  <c r="BI38" i="4"/>
  <c r="BJ38" i="4"/>
  <c r="BH38" i="4"/>
  <c r="BD38" i="4"/>
  <c r="BF38" i="4"/>
  <c r="BG38" i="4"/>
  <c r="AC40" i="4"/>
  <c r="AX38" i="4"/>
  <c r="AV38" i="4"/>
  <c r="AW38" i="4"/>
  <c r="Y39" i="4"/>
  <c r="AY39" i="4" s="1"/>
  <c r="AP39" i="4"/>
  <c r="AR38" i="4"/>
  <c r="AT38" i="4"/>
  <c r="AU38" i="4"/>
  <c r="A47" i="1"/>
  <c r="A43" i="5" s="1"/>
  <c r="A48" i="1"/>
  <c r="A44" i="5" s="1"/>
  <c r="AS43" i="5" l="1"/>
  <c r="AR43" i="5" s="1"/>
  <c r="Q43" i="5"/>
  <c r="AW43" i="5"/>
  <c r="Y43" i="5"/>
  <c r="X43" i="5" s="1"/>
  <c r="AD43" i="5"/>
  <c r="AC43" i="5" s="1"/>
  <c r="AI43" i="5"/>
  <c r="AH43" i="5" s="1"/>
  <c r="AN43" i="5"/>
  <c r="AM43" i="5" s="1"/>
  <c r="Y42" i="5"/>
  <c r="X42" i="5" s="1"/>
  <c r="AN42" i="5"/>
  <c r="AM42" i="5" s="1"/>
  <c r="Q42" i="5"/>
  <c r="AI42" i="5"/>
  <c r="AH42" i="5" s="1"/>
  <c r="AD42" i="5"/>
  <c r="AC42" i="5" s="1"/>
  <c r="AW42" i="5"/>
  <c r="AS42" i="5"/>
  <c r="AR42" i="5" s="1"/>
  <c r="T41" i="5"/>
  <c r="U41" i="5"/>
  <c r="R41" i="5"/>
  <c r="S41" i="5"/>
  <c r="AI44" i="5"/>
  <c r="AH44" i="5" s="1"/>
  <c r="AS44" i="5"/>
  <c r="AR44" i="5" s="1"/>
  <c r="Y44" i="5"/>
  <c r="X44" i="5" s="1"/>
  <c r="Q44" i="5"/>
  <c r="AD44" i="5"/>
  <c r="AC44" i="5" s="1"/>
  <c r="AW44" i="5"/>
  <c r="AN44" i="5"/>
  <c r="AM44" i="5" s="1"/>
  <c r="BI39" i="4"/>
  <c r="BJ39" i="4"/>
  <c r="BH39" i="4"/>
  <c r="BG39" i="4"/>
  <c r="BD39" i="4"/>
  <c r="BF39" i="4"/>
  <c r="AR39" i="4"/>
  <c r="AT39" i="4"/>
  <c r="AU39" i="4"/>
  <c r="D43" i="4"/>
  <c r="E43" i="4" s="1"/>
  <c r="D42" i="4"/>
  <c r="E42" i="4" s="1"/>
  <c r="AX39" i="4"/>
  <c r="AV39" i="4"/>
  <c r="AW39" i="4"/>
  <c r="AP40" i="4"/>
  <c r="Y40" i="4"/>
  <c r="AY40" i="4" s="1"/>
  <c r="A49" i="1"/>
  <c r="T44" i="5" l="1"/>
  <c r="U44" i="5"/>
  <c r="R44" i="5"/>
  <c r="S44" i="5"/>
  <c r="D44" i="4"/>
  <c r="E44" i="4" s="1"/>
  <c r="A45" i="5"/>
  <c r="U42" i="5"/>
  <c r="S42" i="5"/>
  <c r="R42" i="5"/>
  <c r="T42" i="5"/>
  <c r="S43" i="5"/>
  <c r="T43" i="5"/>
  <c r="U43" i="5"/>
  <c r="R43" i="5"/>
  <c r="U42" i="4"/>
  <c r="AC42" i="4"/>
  <c r="AR40" i="4"/>
  <c r="AT40" i="4"/>
  <c r="AU40" i="4"/>
  <c r="U43" i="4"/>
  <c r="AC43" i="4"/>
  <c r="A50" i="1"/>
  <c r="U44" i="4"/>
  <c r="AC44" i="4"/>
  <c r="AX40" i="4"/>
  <c r="AV40" i="4"/>
  <c r="AW40" i="4"/>
  <c r="D45" i="4" l="1"/>
  <c r="E45" i="4" s="1"/>
  <c r="A46" i="5"/>
  <c r="Q45" i="5"/>
  <c r="Y45" i="5"/>
  <c r="X45" i="5" s="1"/>
  <c r="AI45" i="5"/>
  <c r="AH45" i="5" s="1"/>
  <c r="AS45" i="5"/>
  <c r="AR45" i="5" s="1"/>
  <c r="AN45" i="5"/>
  <c r="AM45" i="5" s="1"/>
  <c r="AD45" i="5"/>
  <c r="AC45" i="5" s="1"/>
  <c r="AW45" i="5"/>
  <c r="AP42" i="4"/>
  <c r="Y42" i="4"/>
  <c r="AY42" i="4" s="1"/>
  <c r="A51" i="1"/>
  <c r="Y43" i="4"/>
  <c r="AY43" i="4" s="1"/>
  <c r="AP43" i="4"/>
  <c r="AP44" i="4"/>
  <c r="Y44" i="4"/>
  <c r="AY44" i="4" s="1"/>
  <c r="R45" i="5" l="1"/>
  <c r="U45" i="5"/>
  <c r="T45" i="5"/>
  <c r="S45" i="5"/>
  <c r="AS46" i="5"/>
  <c r="AR46" i="5" s="1"/>
  <c r="Q46" i="5"/>
  <c r="AD46" i="5"/>
  <c r="AC46" i="5" s="1"/>
  <c r="AN46" i="5"/>
  <c r="AM46" i="5" s="1"/>
  <c r="AI46" i="5"/>
  <c r="AH46" i="5" s="1"/>
  <c r="Y46" i="5"/>
  <c r="X46" i="5" s="1"/>
  <c r="AW46" i="5"/>
  <c r="D46" i="4"/>
  <c r="E46" i="4" s="1"/>
  <c r="A47" i="5"/>
  <c r="A52" i="1"/>
  <c r="AX44" i="4"/>
  <c r="AV44" i="4"/>
  <c r="AW44" i="4"/>
  <c r="AX43" i="4"/>
  <c r="AW43" i="4"/>
  <c r="AV43" i="4"/>
  <c r="AT43" i="4"/>
  <c r="AR43" i="4"/>
  <c r="AU43" i="4"/>
  <c r="AR44" i="4"/>
  <c r="AT44" i="4"/>
  <c r="AU44" i="4"/>
  <c r="AC45" i="4"/>
  <c r="AX42" i="4"/>
  <c r="AV42" i="4"/>
  <c r="AW42" i="4"/>
  <c r="AR42" i="4"/>
  <c r="AT42" i="4"/>
  <c r="AU42" i="4"/>
  <c r="A53" i="1"/>
  <c r="D47" i="4" l="1"/>
  <c r="E47" i="4" s="1"/>
  <c r="A48" i="5"/>
  <c r="U46" i="5"/>
  <c r="R46" i="5"/>
  <c r="T46" i="5"/>
  <c r="S46" i="5"/>
  <c r="AN47" i="5"/>
  <c r="AM47" i="5" s="1"/>
  <c r="Q47" i="5"/>
  <c r="AD47" i="5"/>
  <c r="AC47" i="5" s="1"/>
  <c r="Y47" i="5"/>
  <c r="X47" i="5" s="1"/>
  <c r="AW47" i="5"/>
  <c r="AS47" i="5"/>
  <c r="AR47" i="5" s="1"/>
  <c r="AI47" i="5"/>
  <c r="AH47" i="5" s="1"/>
  <c r="D48" i="4"/>
  <c r="E48" i="4" s="1"/>
  <c r="A49" i="5"/>
  <c r="Y45" i="4"/>
  <c r="AY45" i="4" s="1"/>
  <c r="AP45" i="4"/>
  <c r="U47" i="4"/>
  <c r="AC47" i="4"/>
  <c r="AR45" i="4"/>
  <c r="AT45" i="4"/>
  <c r="AU45" i="4"/>
  <c r="A54" i="1"/>
  <c r="U47" i="5" l="1"/>
  <c r="T47" i="5"/>
  <c r="S47" i="5"/>
  <c r="R47" i="5"/>
  <c r="AS49" i="5"/>
  <c r="AR49" i="5" s="1"/>
  <c r="Y49" i="5"/>
  <c r="X49" i="5" s="1"/>
  <c r="AN49" i="5"/>
  <c r="AM49" i="5" s="1"/>
  <c r="AD49" i="5"/>
  <c r="AC49" i="5" s="1"/>
  <c r="Q49" i="5"/>
  <c r="AI49" i="5"/>
  <c r="AH49" i="5" s="1"/>
  <c r="AW49" i="5"/>
  <c r="D49" i="4"/>
  <c r="E49" i="4" s="1"/>
  <c r="A50" i="5"/>
  <c r="AS48" i="5"/>
  <c r="AR48" i="5" s="1"/>
  <c r="AW48" i="5"/>
  <c r="AI48" i="5"/>
  <c r="AH48" i="5" s="1"/>
  <c r="AD48" i="5"/>
  <c r="AC48" i="5" s="1"/>
  <c r="AN48" i="5"/>
  <c r="AM48" i="5" s="1"/>
  <c r="Y48" i="5"/>
  <c r="X48" i="5" s="1"/>
  <c r="Q48" i="5"/>
  <c r="AP47" i="4"/>
  <c r="Y47" i="4"/>
  <c r="AY47" i="4" s="1"/>
  <c r="AX45" i="4"/>
  <c r="AV45" i="4"/>
  <c r="AW45" i="4"/>
  <c r="U48" i="4"/>
  <c r="AC48" i="4"/>
  <c r="A55" i="1"/>
  <c r="R48" i="5" l="1"/>
  <c r="U48" i="5"/>
  <c r="T48" i="5"/>
  <c r="S48" i="5"/>
  <c r="AD50" i="5"/>
  <c r="AC50" i="5" s="1"/>
  <c r="AN50" i="5"/>
  <c r="AM50" i="5" s="1"/>
  <c r="AS50" i="5"/>
  <c r="AR50" i="5" s="1"/>
  <c r="AI50" i="5"/>
  <c r="AH50" i="5" s="1"/>
  <c r="AW50" i="5"/>
  <c r="Y50" i="5"/>
  <c r="X50" i="5" s="1"/>
  <c r="Q50" i="5"/>
  <c r="D50" i="4"/>
  <c r="E50" i="4" s="1"/>
  <c r="A51" i="5"/>
  <c r="U49" i="5"/>
  <c r="R49" i="5"/>
  <c r="S49" i="5"/>
  <c r="T49" i="5"/>
  <c r="AX47" i="4"/>
  <c r="AV47" i="4"/>
  <c r="AW47" i="4"/>
  <c r="Y48" i="4"/>
  <c r="AY48" i="4" s="1"/>
  <c r="AP48" i="4"/>
  <c r="U49" i="4"/>
  <c r="AC49" i="4"/>
  <c r="AU47" i="4"/>
  <c r="AR47" i="4"/>
  <c r="AT47" i="4"/>
  <c r="A56" i="1"/>
  <c r="AI51" i="5" l="1"/>
  <c r="AH51" i="5" s="1"/>
  <c r="Q51" i="5"/>
  <c r="AD51" i="5"/>
  <c r="AC51" i="5" s="1"/>
  <c r="AN51" i="5"/>
  <c r="AM51" i="5" s="1"/>
  <c r="AW51" i="5"/>
  <c r="Y51" i="5"/>
  <c r="X51" i="5" s="1"/>
  <c r="AS51" i="5"/>
  <c r="AR51" i="5" s="1"/>
  <c r="U50" i="5"/>
  <c r="S50" i="5"/>
  <c r="T50" i="5"/>
  <c r="R50" i="5"/>
  <c r="D51" i="4"/>
  <c r="E51" i="4" s="1"/>
  <c r="A52" i="5"/>
  <c r="AX48" i="4"/>
  <c r="AV48" i="4"/>
  <c r="AW48" i="4"/>
  <c r="Y49" i="4"/>
  <c r="AY49" i="4" s="1"/>
  <c r="AP49" i="4"/>
  <c r="AR48" i="4"/>
  <c r="AT48" i="4"/>
  <c r="AU48" i="4"/>
  <c r="A57" i="1"/>
  <c r="D52" i="4" l="1"/>
  <c r="E52" i="4" s="1"/>
  <c r="A53" i="5"/>
  <c r="AS52" i="5"/>
  <c r="AR52" i="5" s="1"/>
  <c r="Q52" i="5"/>
  <c r="Y52" i="5"/>
  <c r="X52" i="5" s="1"/>
  <c r="AI52" i="5"/>
  <c r="AH52" i="5" s="1"/>
  <c r="AN52" i="5"/>
  <c r="AM52" i="5" s="1"/>
  <c r="AD52" i="5"/>
  <c r="AC52" i="5" s="1"/>
  <c r="AW52" i="5"/>
  <c r="T51" i="5"/>
  <c r="S51" i="5"/>
  <c r="U51" i="5"/>
  <c r="R51" i="5"/>
  <c r="BH30" i="5"/>
  <c r="BH22" i="5"/>
  <c r="BH38" i="5"/>
  <c r="BH25" i="5"/>
  <c r="BH27" i="5"/>
  <c r="BH18" i="5"/>
  <c r="BH43" i="5"/>
  <c r="BH33" i="5"/>
  <c r="BH42" i="5"/>
  <c r="BH35" i="5"/>
  <c r="BH48" i="5"/>
  <c r="BH39" i="5"/>
  <c r="BH32" i="5"/>
  <c r="BH11" i="5"/>
  <c r="BH24" i="5"/>
  <c r="BH49" i="5"/>
  <c r="BH45" i="5"/>
  <c r="BH12" i="5"/>
  <c r="BH17" i="5"/>
  <c r="BH44" i="5"/>
  <c r="BH31" i="5"/>
  <c r="BH47" i="5"/>
  <c r="BH15" i="5"/>
  <c r="BH40" i="5"/>
  <c r="BH13" i="5"/>
  <c r="BH19" i="5"/>
  <c r="BH46" i="5"/>
  <c r="BH23" i="5"/>
  <c r="BH10" i="5"/>
  <c r="BH28" i="5"/>
  <c r="BH3" i="5"/>
  <c r="BH26" i="5"/>
  <c r="BH34" i="5"/>
  <c r="BH6" i="5"/>
  <c r="BH21" i="5"/>
  <c r="BH4" i="5"/>
  <c r="BH36" i="5"/>
  <c r="BH29" i="5"/>
  <c r="BH16" i="5"/>
  <c r="BH7" i="5"/>
  <c r="BH5" i="5"/>
  <c r="BH14" i="5"/>
  <c r="BH8" i="5"/>
  <c r="BH41" i="5"/>
  <c r="BH37" i="5"/>
  <c r="BH9" i="5"/>
  <c r="BH20" i="5"/>
  <c r="BB6" i="5"/>
  <c r="BB4" i="5"/>
  <c r="BB29" i="5"/>
  <c r="BB32" i="5"/>
  <c r="BB46" i="5"/>
  <c r="BB12" i="5"/>
  <c r="BB13" i="5"/>
  <c r="BB43" i="5"/>
  <c r="BB17" i="5"/>
  <c r="BB10" i="5"/>
  <c r="BB3" i="5"/>
  <c r="BB14" i="5"/>
  <c r="BB41" i="5"/>
  <c r="BB35" i="5"/>
  <c r="BB49" i="5"/>
  <c r="BB15" i="5"/>
  <c r="BB40" i="5"/>
  <c r="BB20" i="5"/>
  <c r="BB33" i="5"/>
  <c r="BB34" i="5"/>
  <c r="BB38" i="5"/>
  <c r="BB9" i="5"/>
  <c r="BB11" i="5"/>
  <c r="BB21" i="5"/>
  <c r="BB47" i="5"/>
  <c r="BB27" i="5"/>
  <c r="BB7" i="5"/>
  <c r="BB45" i="5"/>
  <c r="BB37" i="5"/>
  <c r="BB42" i="5"/>
  <c r="BB39" i="5"/>
  <c r="BB36" i="5"/>
  <c r="BB24" i="5"/>
  <c r="BB26" i="5"/>
  <c r="BB8" i="5"/>
  <c r="BB28" i="5"/>
  <c r="BB22" i="5"/>
  <c r="BB44" i="5"/>
  <c r="BB25" i="5"/>
  <c r="BB30" i="5"/>
  <c r="BB31" i="5"/>
  <c r="BB5" i="5"/>
  <c r="BB48" i="5"/>
  <c r="BB16" i="5"/>
  <c r="BB23" i="5"/>
  <c r="BB18" i="5"/>
  <c r="BB19" i="5"/>
  <c r="BD28" i="5"/>
  <c r="BD25" i="5"/>
  <c r="BD12" i="5"/>
  <c r="BD42" i="5"/>
  <c r="BD4" i="5"/>
  <c r="BD29" i="5"/>
  <c r="BD36" i="5"/>
  <c r="BD7" i="5"/>
  <c r="BD18" i="5"/>
  <c r="BD30" i="5"/>
  <c r="BD9" i="5"/>
  <c r="BD34" i="5"/>
  <c r="BD6" i="5"/>
  <c r="BD10" i="5"/>
  <c r="BD15" i="5"/>
  <c r="BD48" i="5"/>
  <c r="BD16" i="5"/>
  <c r="BD19" i="5"/>
  <c r="BD32" i="5"/>
  <c r="BD8" i="5"/>
  <c r="BD37" i="5"/>
  <c r="BD38" i="5"/>
  <c r="BD24" i="5"/>
  <c r="BD31" i="5"/>
  <c r="BD3" i="5"/>
  <c r="BD41" i="5"/>
  <c r="BD22" i="5"/>
  <c r="BD35" i="5"/>
  <c r="BD14" i="5"/>
  <c r="BD13" i="5"/>
  <c r="BD33" i="5"/>
  <c r="BD45" i="5"/>
  <c r="BD5" i="5"/>
  <c r="BD20" i="5"/>
  <c r="BD21" i="5"/>
  <c r="BD26" i="5"/>
  <c r="BD46" i="5"/>
  <c r="BD17" i="5"/>
  <c r="BD47" i="5"/>
  <c r="BD39" i="5"/>
  <c r="BD11" i="5"/>
  <c r="BD27" i="5"/>
  <c r="BD44" i="5"/>
  <c r="BD40" i="5"/>
  <c r="BD49" i="5"/>
  <c r="BD23" i="5"/>
  <c r="BD43" i="5"/>
  <c r="BF7" i="5"/>
  <c r="BF26" i="5"/>
  <c r="BF21" i="5"/>
  <c r="BF23" i="5"/>
  <c r="BF11" i="5"/>
  <c r="BF42" i="5"/>
  <c r="BF39" i="5"/>
  <c r="BF36" i="5"/>
  <c r="BF46" i="5"/>
  <c r="BF12" i="5"/>
  <c r="BF38" i="5"/>
  <c r="BF16" i="5"/>
  <c r="BF17" i="5"/>
  <c r="BF29" i="5"/>
  <c r="BF40" i="5"/>
  <c r="BF5" i="5"/>
  <c r="BF27" i="5"/>
  <c r="BF49" i="5"/>
  <c r="BF31" i="5"/>
  <c r="BF6" i="5"/>
  <c r="BF28" i="5"/>
  <c r="BF19" i="5"/>
  <c r="BF33" i="5"/>
  <c r="BF10" i="5"/>
  <c r="BF41" i="5"/>
  <c r="BF35" i="5"/>
  <c r="BF14" i="5"/>
  <c r="BF25" i="5"/>
  <c r="BF44" i="5"/>
  <c r="BF48" i="5"/>
  <c r="BF37" i="5"/>
  <c r="BF45" i="5"/>
  <c r="BF32" i="5"/>
  <c r="BF34" i="5"/>
  <c r="BF22" i="5"/>
  <c r="BF24" i="5"/>
  <c r="BF8" i="5"/>
  <c r="BF20" i="5"/>
  <c r="BF47" i="5"/>
  <c r="BF15" i="5"/>
  <c r="BF30" i="5"/>
  <c r="BF13" i="5"/>
  <c r="BF18" i="5"/>
  <c r="BF43" i="5"/>
  <c r="BF3" i="5"/>
  <c r="BF9" i="5"/>
  <c r="BF4" i="5"/>
  <c r="AT49" i="4"/>
  <c r="AU49" i="4"/>
  <c r="AR49" i="4"/>
  <c r="AP50" i="4"/>
  <c r="Y50" i="4"/>
  <c r="AX49" i="4"/>
  <c r="AV49" i="4"/>
  <c r="AW49" i="4"/>
  <c r="A58" i="1"/>
  <c r="T52" i="5" l="1"/>
  <c r="R52" i="5"/>
  <c r="U52" i="5"/>
  <c r="S52" i="5"/>
  <c r="D53" i="4"/>
  <c r="E53" i="4" s="1"/>
  <c r="A54" i="5"/>
  <c r="AN53" i="5"/>
  <c r="AM53" i="5" s="1"/>
  <c r="Q53" i="5"/>
  <c r="AD53" i="5"/>
  <c r="AC53" i="5" s="1"/>
  <c r="AS53" i="5"/>
  <c r="AR53" i="5" s="1"/>
  <c r="Y53" i="5"/>
  <c r="X53" i="5" s="1"/>
  <c r="AI53" i="5"/>
  <c r="AH53" i="5" s="1"/>
  <c r="AW53" i="5"/>
  <c r="BJ19" i="5"/>
  <c r="BJ25" i="5"/>
  <c r="BJ39" i="5"/>
  <c r="BJ11" i="5"/>
  <c r="BJ49" i="5"/>
  <c r="BJ13" i="5"/>
  <c r="BJ18" i="5"/>
  <c r="BJ44" i="5"/>
  <c r="BJ42" i="5"/>
  <c r="BJ9" i="5"/>
  <c r="BJ35" i="5"/>
  <c r="BJ12" i="5"/>
  <c r="BJ23" i="5"/>
  <c r="BJ22" i="5"/>
  <c r="BJ37" i="5"/>
  <c r="BJ38" i="5"/>
  <c r="BJ41" i="5"/>
  <c r="BJ46" i="5"/>
  <c r="BJ16" i="5"/>
  <c r="BJ28" i="5"/>
  <c r="BJ45" i="5"/>
  <c r="BJ34" i="5"/>
  <c r="BJ14" i="5"/>
  <c r="BJ32" i="5"/>
  <c r="BJ48" i="5"/>
  <c r="BJ8" i="5"/>
  <c r="BJ7" i="5"/>
  <c r="BJ33" i="5"/>
  <c r="BJ3" i="5"/>
  <c r="BJ29" i="5"/>
  <c r="BJ5" i="5"/>
  <c r="BJ26" i="5"/>
  <c r="BJ27" i="5"/>
  <c r="BJ20" i="5"/>
  <c r="BJ10" i="5"/>
  <c r="BJ4" i="5"/>
  <c r="BJ31" i="5"/>
  <c r="BJ24" i="5"/>
  <c r="BJ47" i="5"/>
  <c r="BJ40" i="5"/>
  <c r="BJ17" i="5"/>
  <c r="BJ6" i="5"/>
  <c r="BJ30" i="5"/>
  <c r="BJ36" i="5"/>
  <c r="BJ21" i="5"/>
  <c r="BJ15" i="5"/>
  <c r="BJ43" i="5"/>
  <c r="AC50" i="4"/>
  <c r="BE8" i="5"/>
  <c r="BE19" i="5"/>
  <c r="BE23" i="5"/>
  <c r="BE46" i="5"/>
  <c r="BE14" i="5"/>
  <c r="BE22" i="5"/>
  <c r="BE4" i="5"/>
  <c r="BE28" i="5"/>
  <c r="BE26" i="5"/>
  <c r="BE25" i="5"/>
  <c r="BE40" i="5"/>
  <c r="BE35" i="5"/>
  <c r="BE37" i="5"/>
  <c r="BE24" i="5"/>
  <c r="BE5" i="5"/>
  <c r="BE36" i="5"/>
  <c r="BE13" i="5"/>
  <c r="BE41" i="5"/>
  <c r="BE48" i="5"/>
  <c r="BE43" i="5"/>
  <c r="BE42" i="5"/>
  <c r="BE3" i="5"/>
  <c r="BE31" i="5"/>
  <c r="BE7" i="5"/>
  <c r="BE9" i="5"/>
  <c r="BE18" i="5"/>
  <c r="BE15" i="5"/>
  <c r="BE29" i="5"/>
  <c r="BE33" i="5"/>
  <c r="BE32" i="5"/>
  <c r="BE12" i="5"/>
  <c r="BE39" i="5"/>
  <c r="BE44" i="5"/>
  <c r="BE17" i="5"/>
  <c r="BE21" i="5"/>
  <c r="BE10" i="5"/>
  <c r="BE20" i="5"/>
  <c r="BE6" i="5"/>
  <c r="BE49" i="5"/>
  <c r="BE34" i="5"/>
  <c r="BE45" i="5"/>
  <c r="BE16" i="5"/>
  <c r="BE38" i="5"/>
  <c r="BE30" i="5"/>
  <c r="BE11" i="5"/>
  <c r="BE47" i="5"/>
  <c r="BE27" i="5"/>
  <c r="BC35" i="5"/>
  <c r="BC19" i="5"/>
  <c r="BC26" i="5"/>
  <c r="BC41" i="5"/>
  <c r="BC4" i="5"/>
  <c r="BC7" i="5"/>
  <c r="BC11" i="5"/>
  <c r="BC32" i="5"/>
  <c r="BC8" i="5"/>
  <c r="BC6" i="5"/>
  <c r="BC14" i="5"/>
  <c r="BC18" i="5"/>
  <c r="BC47" i="5"/>
  <c r="BC36" i="5"/>
  <c r="BC23" i="5"/>
  <c r="BC10" i="5"/>
  <c r="BC20" i="5"/>
  <c r="BC21" i="5"/>
  <c r="BC16" i="5"/>
  <c r="BC24" i="5"/>
  <c r="BC43" i="5"/>
  <c r="BC12" i="5"/>
  <c r="BC44" i="5"/>
  <c r="BC29" i="5"/>
  <c r="BC25" i="5"/>
  <c r="BC38" i="5"/>
  <c r="BC49" i="5"/>
  <c r="BC28" i="5"/>
  <c r="BC15" i="5"/>
  <c r="BC13" i="5"/>
  <c r="BC30" i="5"/>
  <c r="BC22" i="5"/>
  <c r="BC31" i="5"/>
  <c r="BC45" i="5"/>
  <c r="BC27" i="5"/>
  <c r="BC40" i="5"/>
  <c r="BC42" i="5"/>
  <c r="BC17" i="5"/>
  <c r="BC9" i="5"/>
  <c r="BC33" i="5"/>
  <c r="BC5" i="5"/>
  <c r="BC48" i="5"/>
  <c r="BC34" i="5"/>
  <c r="BC37" i="5"/>
  <c r="BC39" i="5"/>
  <c r="BC3" i="5"/>
  <c r="BC46" i="5"/>
  <c r="BA8" i="5"/>
  <c r="BA32" i="5"/>
  <c r="BA14" i="5"/>
  <c r="BA15" i="5"/>
  <c r="BA28" i="5"/>
  <c r="BA29" i="5"/>
  <c r="BA17" i="5"/>
  <c r="BA20" i="5"/>
  <c r="BA43" i="5"/>
  <c r="BA26" i="5"/>
  <c r="BA30" i="5"/>
  <c r="BA19" i="5"/>
  <c r="BA21" i="5"/>
  <c r="BA12" i="5"/>
  <c r="BA24" i="5"/>
  <c r="BA39" i="5"/>
  <c r="BA25" i="5"/>
  <c r="BA16" i="5"/>
  <c r="BA27" i="5"/>
  <c r="BA42" i="5"/>
  <c r="BA46" i="5"/>
  <c r="BA36" i="5"/>
  <c r="BA44" i="5"/>
  <c r="BA41" i="5"/>
  <c r="BA33" i="5"/>
  <c r="BA31" i="5"/>
  <c r="BA47" i="5"/>
  <c r="BA5" i="5"/>
  <c r="BA45" i="5"/>
  <c r="BA37" i="5"/>
  <c r="BA22" i="5"/>
  <c r="BA34" i="5"/>
  <c r="BA10" i="5"/>
  <c r="BA11" i="5"/>
  <c r="BA38" i="5"/>
  <c r="BA40" i="5"/>
  <c r="BA9" i="5"/>
  <c r="BA6" i="5"/>
  <c r="BA4" i="5"/>
  <c r="BA35" i="5"/>
  <c r="BA49" i="5"/>
  <c r="BA18" i="5"/>
  <c r="BA13" i="5"/>
  <c r="BA7" i="5"/>
  <c r="BA48" i="5"/>
  <c r="BA3" i="5"/>
  <c r="BA23" i="5"/>
  <c r="BG33" i="5"/>
  <c r="BG20" i="5"/>
  <c r="BG38" i="5"/>
  <c r="BG44" i="5"/>
  <c r="BG39" i="5"/>
  <c r="BG4" i="5"/>
  <c r="BG37" i="5"/>
  <c r="BG42" i="5"/>
  <c r="BG12" i="5"/>
  <c r="BG40" i="5"/>
  <c r="BG24" i="5"/>
  <c r="BG48" i="5"/>
  <c r="BG16" i="5"/>
  <c r="BG32" i="5"/>
  <c r="BG47" i="5"/>
  <c r="BG17" i="5"/>
  <c r="BG6" i="5"/>
  <c r="BG34" i="5"/>
  <c r="BG23" i="5"/>
  <c r="BG28" i="5"/>
  <c r="BG30" i="5"/>
  <c r="BG18" i="5"/>
  <c r="BG49" i="5"/>
  <c r="BG11" i="5"/>
  <c r="BG35" i="5"/>
  <c r="BG36" i="5"/>
  <c r="BG8" i="5"/>
  <c r="BG5" i="5"/>
  <c r="BG45" i="5"/>
  <c r="BG31" i="5"/>
  <c r="BG29" i="5"/>
  <c r="BG22" i="5"/>
  <c r="BG13" i="5"/>
  <c r="BG7" i="5"/>
  <c r="BG27" i="5"/>
  <c r="BG25" i="5"/>
  <c r="BG15" i="5"/>
  <c r="BG26" i="5"/>
  <c r="BG14" i="5"/>
  <c r="BG19" i="5"/>
  <c r="BG3" i="5"/>
  <c r="BG9" i="5"/>
  <c r="BG43" i="5"/>
  <c r="BG10" i="5"/>
  <c r="BG41" i="5"/>
  <c r="BG21" i="5"/>
  <c r="BG46" i="5"/>
  <c r="AY50" i="4"/>
  <c r="AX50" i="4"/>
  <c r="AW50" i="4"/>
  <c r="AV50" i="4"/>
  <c r="AT50" i="4"/>
  <c r="AR50" i="4"/>
  <c r="AU50" i="4"/>
  <c r="A59" i="1"/>
  <c r="AN54" i="5" l="1"/>
  <c r="AM54" i="5" s="1"/>
  <c r="Y54" i="5"/>
  <c r="X54" i="5" s="1"/>
  <c r="AS54" i="5"/>
  <c r="AR54" i="5" s="1"/>
  <c r="AW54" i="5"/>
  <c r="AI54" i="5"/>
  <c r="AH54" i="5" s="1"/>
  <c r="AD54" i="5"/>
  <c r="AC54" i="5" s="1"/>
  <c r="Q54" i="5"/>
  <c r="S53" i="5"/>
  <c r="T53" i="5"/>
  <c r="U53" i="5"/>
  <c r="R53" i="5"/>
  <c r="D54" i="4"/>
  <c r="E54" i="4" s="1"/>
  <c r="A55" i="5"/>
  <c r="BI38" i="5"/>
  <c r="BI14" i="5"/>
  <c r="BI18" i="5"/>
  <c r="BI11" i="5"/>
  <c r="BI31" i="5"/>
  <c r="BI16" i="5"/>
  <c r="BI26" i="5"/>
  <c r="BI32" i="5"/>
  <c r="BI49" i="5"/>
  <c r="BI10" i="5"/>
  <c r="BI33" i="5"/>
  <c r="BI25" i="5"/>
  <c r="BI43" i="5"/>
  <c r="BI8" i="5"/>
  <c r="BI13" i="5"/>
  <c r="BI30" i="5"/>
  <c r="BI35" i="5"/>
  <c r="BI39" i="5"/>
  <c r="BI44" i="5"/>
  <c r="BI3" i="5"/>
  <c r="BI6" i="5"/>
  <c r="BI37" i="5"/>
  <c r="BI36" i="5"/>
  <c r="BI12" i="5"/>
  <c r="BI29" i="5"/>
  <c r="BI27" i="5"/>
  <c r="BI41" i="5"/>
  <c r="BI22" i="5"/>
  <c r="BI17" i="5"/>
  <c r="BI48" i="5"/>
  <c r="BI9" i="5"/>
  <c r="BI45" i="5"/>
  <c r="BI46" i="5"/>
  <c r="BI21" i="5"/>
  <c r="BI28" i="5"/>
  <c r="BI47" i="5"/>
  <c r="BI34" i="5"/>
  <c r="BI20" i="5"/>
  <c r="BI23" i="5"/>
  <c r="BI4" i="5"/>
  <c r="BI24" i="5"/>
  <c r="BI7" i="5"/>
  <c r="BI40" i="5"/>
  <c r="BI5" i="5"/>
  <c r="BI42" i="5"/>
  <c r="BI19" i="5"/>
  <c r="BI15" i="5"/>
  <c r="A60" i="1"/>
  <c r="AS55" i="5" l="1"/>
  <c r="AR55" i="5" s="1"/>
  <c r="AI55" i="5"/>
  <c r="AH55" i="5" s="1"/>
  <c r="AN55" i="5"/>
  <c r="AM55" i="5" s="1"/>
  <c r="AW55" i="5"/>
  <c r="Y55" i="5"/>
  <c r="X55" i="5" s="1"/>
  <c r="Q55" i="5"/>
  <c r="AD55" i="5"/>
  <c r="AC55" i="5" s="1"/>
  <c r="R54" i="5"/>
  <c r="T54" i="5"/>
  <c r="S54" i="5"/>
  <c r="U54" i="5"/>
  <c r="D55" i="4"/>
  <c r="E55" i="4" s="1"/>
  <c r="A56" i="5"/>
  <c r="A61" i="1"/>
  <c r="U55" i="5" l="1"/>
  <c r="R55" i="5"/>
  <c r="S55" i="5"/>
  <c r="T55" i="5"/>
  <c r="D56" i="4"/>
  <c r="E56" i="4" s="1"/>
  <c r="A57" i="5"/>
  <c r="AI56" i="5"/>
  <c r="AH56" i="5" s="1"/>
  <c r="Q56" i="5"/>
  <c r="AN56" i="5"/>
  <c r="AM56" i="5" s="1"/>
  <c r="AS56" i="5"/>
  <c r="AR56" i="5" s="1"/>
  <c r="AD56" i="5"/>
  <c r="AC56" i="5" s="1"/>
  <c r="AW56" i="5"/>
  <c r="Y56" i="5"/>
  <c r="X56" i="5" s="1"/>
  <c r="A62" i="1"/>
  <c r="D57" i="4" l="1"/>
  <c r="E57" i="4" s="1"/>
  <c r="A58" i="5"/>
  <c r="Q57" i="5"/>
  <c r="Y57" i="5"/>
  <c r="X57" i="5" s="1"/>
  <c r="AD57" i="5"/>
  <c r="AC57" i="5" s="1"/>
  <c r="AW57" i="5"/>
  <c r="AN57" i="5"/>
  <c r="AM57" i="5" s="1"/>
  <c r="AI57" i="5"/>
  <c r="AH57" i="5" s="1"/>
  <c r="AS57" i="5"/>
  <c r="AR57" i="5" s="1"/>
  <c r="U56" i="5"/>
  <c r="R56" i="5"/>
  <c r="T56" i="5"/>
  <c r="S56" i="5"/>
  <c r="A63" i="1"/>
  <c r="D58" i="4" l="1"/>
  <c r="E58" i="4" s="1"/>
  <c r="A59" i="5"/>
  <c r="R57" i="5"/>
  <c r="S57" i="5"/>
  <c r="T57" i="5"/>
  <c r="U57" i="5"/>
  <c r="AI58" i="5"/>
  <c r="AH58" i="5" s="1"/>
  <c r="AS58" i="5"/>
  <c r="AR58" i="5" s="1"/>
  <c r="Q58" i="5"/>
  <c r="Y58" i="5"/>
  <c r="X58" i="5" s="1"/>
  <c r="AW58" i="5"/>
  <c r="AN58" i="5"/>
  <c r="AM58" i="5" s="1"/>
  <c r="AD58" i="5"/>
  <c r="AC58" i="5" s="1"/>
  <c r="A64" i="1"/>
  <c r="Q59" i="5" l="1"/>
  <c r="AS59" i="5"/>
  <c r="AR59" i="5" s="1"/>
  <c r="AW59" i="5"/>
  <c r="Y59" i="5"/>
  <c r="X59" i="5" s="1"/>
  <c r="AI59" i="5"/>
  <c r="AH59" i="5" s="1"/>
  <c r="AD59" i="5"/>
  <c r="AC59" i="5" s="1"/>
  <c r="AN59" i="5"/>
  <c r="AM59" i="5" s="1"/>
  <c r="D59" i="4"/>
  <c r="E59" i="4" s="1"/>
  <c r="A60" i="5"/>
  <c r="U58" i="5"/>
  <c r="R58" i="5"/>
  <c r="T58" i="5"/>
  <c r="S58" i="5"/>
  <c r="A65" i="1"/>
  <c r="D60" i="4" l="1"/>
  <c r="E60" i="4" s="1"/>
  <c r="A61" i="5"/>
  <c r="AN60" i="5"/>
  <c r="AM60" i="5" s="1"/>
  <c r="Y60" i="5"/>
  <c r="X60" i="5" s="1"/>
  <c r="AI60" i="5"/>
  <c r="AH60" i="5" s="1"/>
  <c r="AS60" i="5"/>
  <c r="AR60" i="5" s="1"/>
  <c r="AD60" i="5"/>
  <c r="AC60" i="5" s="1"/>
  <c r="Q60" i="5"/>
  <c r="AW60" i="5"/>
  <c r="T59" i="5"/>
  <c r="S59" i="5"/>
  <c r="R59" i="5"/>
  <c r="U59" i="5"/>
  <c r="A66" i="1"/>
  <c r="S60" i="5" l="1"/>
  <c r="R60" i="5"/>
  <c r="U60" i="5"/>
  <c r="T60" i="5"/>
  <c r="AN61" i="5"/>
  <c r="AM61" i="5" s="1"/>
  <c r="Y61" i="5"/>
  <c r="X61" i="5" s="1"/>
  <c r="AI61" i="5"/>
  <c r="AH61" i="5" s="1"/>
  <c r="AS61" i="5"/>
  <c r="AR61" i="5" s="1"/>
  <c r="AD61" i="5"/>
  <c r="AC61" i="5" s="1"/>
  <c r="Q61" i="5"/>
  <c r="AW61" i="5"/>
  <c r="D61" i="4"/>
  <c r="E61" i="4" s="1"/>
  <c r="A62" i="5"/>
  <c r="A67" i="1"/>
  <c r="D62" i="4" l="1"/>
  <c r="E62" i="4" s="1"/>
  <c r="A63" i="5"/>
  <c r="U61" i="5"/>
  <c r="T61" i="5"/>
  <c r="R61" i="5"/>
  <c r="S61" i="5"/>
  <c r="AD62" i="5"/>
  <c r="AC62" i="5" s="1"/>
  <c r="AN62" i="5"/>
  <c r="AM62" i="5" s="1"/>
  <c r="Y62" i="5"/>
  <c r="X62" i="5" s="1"/>
  <c r="Q62" i="5"/>
  <c r="AI62" i="5"/>
  <c r="AH62" i="5" s="1"/>
  <c r="AS62" i="5"/>
  <c r="AR62" i="5" s="1"/>
  <c r="AW62" i="5"/>
  <c r="A68" i="1"/>
  <c r="D63" i="4" l="1"/>
  <c r="E63" i="4" s="1"/>
  <c r="A64" i="5"/>
  <c r="T62" i="5"/>
  <c r="U62" i="5"/>
  <c r="R62" i="5"/>
  <c r="S62" i="5"/>
  <c r="AS63" i="5"/>
  <c r="AR63" i="5" s="1"/>
  <c r="Q63" i="5"/>
  <c r="AN63" i="5"/>
  <c r="AM63" i="5" s="1"/>
  <c r="AD63" i="5"/>
  <c r="AC63" i="5" s="1"/>
  <c r="AW63" i="5"/>
  <c r="AI63" i="5"/>
  <c r="AH63" i="5" s="1"/>
  <c r="Y63" i="5"/>
  <c r="X63" i="5" s="1"/>
  <c r="A69" i="1"/>
  <c r="S63" i="5" l="1"/>
  <c r="R63" i="5"/>
  <c r="T63" i="5"/>
  <c r="U63" i="5"/>
  <c r="AI64" i="5"/>
  <c r="AH64" i="5" s="1"/>
  <c r="Y64" i="5"/>
  <c r="X64" i="5" s="1"/>
  <c r="AN64" i="5"/>
  <c r="AM64" i="5" s="1"/>
  <c r="Q64" i="5"/>
  <c r="AS64" i="5"/>
  <c r="AR64" i="5" s="1"/>
  <c r="AW64" i="5"/>
  <c r="AD64" i="5"/>
  <c r="AC64" i="5" s="1"/>
  <c r="D64" i="4"/>
  <c r="E64" i="4" s="1"/>
  <c r="A65" i="5"/>
  <c r="A70" i="1"/>
  <c r="R64" i="5" l="1"/>
  <c r="S64" i="5"/>
  <c r="U64" i="5"/>
  <c r="T64" i="5"/>
  <c r="D65" i="4"/>
  <c r="E65" i="4" s="1"/>
  <c r="A66" i="5"/>
  <c r="AW65" i="5"/>
  <c r="AI65" i="5"/>
  <c r="AH65" i="5" s="1"/>
  <c r="Q65" i="5"/>
  <c r="AD65" i="5"/>
  <c r="AC65" i="5" s="1"/>
  <c r="AS65" i="5"/>
  <c r="AR65" i="5" s="1"/>
  <c r="AN65" i="5"/>
  <c r="AM65" i="5" s="1"/>
  <c r="Y65" i="5"/>
  <c r="X65" i="5" s="1"/>
  <c r="A71" i="1"/>
  <c r="AS66" i="5" l="1"/>
  <c r="AR66" i="5" s="1"/>
  <c r="Q66" i="5"/>
  <c r="AW66" i="5"/>
  <c r="AI66" i="5"/>
  <c r="AH66" i="5" s="1"/>
  <c r="AN66" i="5"/>
  <c r="AM66" i="5" s="1"/>
  <c r="Y66" i="5"/>
  <c r="X66" i="5" s="1"/>
  <c r="AD66" i="5"/>
  <c r="AC66" i="5" s="1"/>
  <c r="D66" i="4"/>
  <c r="E66" i="4" s="1"/>
  <c r="A67" i="5"/>
  <c r="T65" i="5"/>
  <c r="R65" i="5"/>
  <c r="U65" i="5"/>
  <c r="S65" i="5"/>
  <c r="A72" i="1"/>
  <c r="D67" i="4" l="1"/>
  <c r="E67" i="4" s="1"/>
  <c r="A68" i="5"/>
  <c r="R66" i="5"/>
  <c r="T66" i="5"/>
  <c r="U66" i="5"/>
  <c r="S66" i="5"/>
  <c r="AN67" i="5"/>
  <c r="AM67" i="5" s="1"/>
  <c r="AW67" i="5"/>
  <c r="AD67" i="5"/>
  <c r="AC67" i="5" s="1"/>
  <c r="AS67" i="5"/>
  <c r="AR67" i="5" s="1"/>
  <c r="Q67" i="5"/>
  <c r="AI67" i="5"/>
  <c r="AH67" i="5" s="1"/>
  <c r="Y67" i="5"/>
  <c r="X67" i="5" s="1"/>
  <c r="A73" i="1"/>
  <c r="D68" i="4" l="1"/>
  <c r="E68" i="4" s="1"/>
  <c r="A69" i="5"/>
  <c r="U67" i="5"/>
  <c r="S67" i="5"/>
  <c r="T67" i="5"/>
  <c r="R67" i="5"/>
  <c r="Q68" i="5"/>
  <c r="AD68" i="5"/>
  <c r="AC68" i="5" s="1"/>
  <c r="AN68" i="5"/>
  <c r="AM68" i="5" s="1"/>
  <c r="AI68" i="5"/>
  <c r="AH68" i="5" s="1"/>
  <c r="Y68" i="5"/>
  <c r="X68" i="5" s="1"/>
  <c r="AS68" i="5"/>
  <c r="AR68" i="5" s="1"/>
  <c r="AW68" i="5"/>
  <c r="A74" i="1"/>
  <c r="U68" i="5" l="1"/>
  <c r="T68" i="5"/>
  <c r="S68" i="5"/>
  <c r="R68" i="5"/>
  <c r="D69" i="4"/>
  <c r="E69" i="4" s="1"/>
  <c r="A70" i="5"/>
  <c r="AN69" i="5"/>
  <c r="AM69" i="5" s="1"/>
  <c r="AD69" i="5"/>
  <c r="AC69" i="5" s="1"/>
  <c r="Q69" i="5"/>
  <c r="AS69" i="5"/>
  <c r="AR69" i="5" s="1"/>
  <c r="AI69" i="5"/>
  <c r="AH69" i="5" s="1"/>
  <c r="Y69" i="5"/>
  <c r="X69" i="5" s="1"/>
  <c r="AW69" i="5"/>
  <c r="A75" i="1"/>
  <c r="D70" i="4" l="1"/>
  <c r="E70" i="4" s="1"/>
  <c r="A71" i="5"/>
  <c r="AN70" i="5"/>
  <c r="AM70" i="5" s="1"/>
  <c r="AW70" i="5"/>
  <c r="AD70" i="5"/>
  <c r="AC70" i="5" s="1"/>
  <c r="AS70" i="5"/>
  <c r="AR70" i="5" s="1"/>
  <c r="AI70" i="5"/>
  <c r="AH70" i="5" s="1"/>
  <c r="Y70" i="5"/>
  <c r="X70" i="5" s="1"/>
  <c r="Q70" i="5"/>
  <c r="R69" i="5"/>
  <c r="U69" i="5"/>
  <c r="S69" i="5"/>
  <c r="T69" i="5"/>
  <c r="A76" i="1"/>
  <c r="D71" i="4" l="1"/>
  <c r="E71" i="4" s="1"/>
  <c r="A72" i="5"/>
  <c r="AD71" i="5"/>
  <c r="AC71" i="5" s="1"/>
  <c r="Q71" i="5"/>
  <c r="AN71" i="5"/>
  <c r="AM71" i="5" s="1"/>
  <c r="AS71" i="5"/>
  <c r="AR71" i="5" s="1"/>
  <c r="AI71" i="5"/>
  <c r="AH71" i="5" s="1"/>
  <c r="Y71" i="5"/>
  <c r="X71" i="5" s="1"/>
  <c r="AW71" i="5"/>
  <c r="S70" i="5"/>
  <c r="R70" i="5"/>
  <c r="T70" i="5"/>
  <c r="U70" i="5"/>
  <c r="A77" i="1"/>
  <c r="D72" i="4" l="1"/>
  <c r="E72" i="4" s="1"/>
  <c r="A73" i="5"/>
  <c r="AN72" i="5"/>
  <c r="AM72" i="5" s="1"/>
  <c r="Q72" i="5"/>
  <c r="AD72" i="5"/>
  <c r="AC72" i="5" s="1"/>
  <c r="AS72" i="5"/>
  <c r="AR72" i="5" s="1"/>
  <c r="AI72" i="5"/>
  <c r="AH72" i="5" s="1"/>
  <c r="AW72" i="5"/>
  <c r="Y72" i="5"/>
  <c r="X72" i="5" s="1"/>
  <c r="R71" i="5"/>
  <c r="S71" i="5"/>
  <c r="T71" i="5"/>
  <c r="U71" i="5"/>
  <c r="A78" i="1"/>
  <c r="D73" i="4" l="1"/>
  <c r="E73" i="4" s="1"/>
  <c r="A74" i="5"/>
  <c r="U72" i="5"/>
  <c r="R72" i="5"/>
  <c r="S72" i="5"/>
  <c r="T72" i="5"/>
  <c r="AS73" i="5"/>
  <c r="AR73" i="5" s="1"/>
  <c r="AI73" i="5"/>
  <c r="AH73" i="5" s="1"/>
  <c r="Y73" i="5"/>
  <c r="X73" i="5" s="1"/>
  <c r="AW73" i="5"/>
  <c r="Q73" i="5"/>
  <c r="AN73" i="5"/>
  <c r="AM73" i="5" s="1"/>
  <c r="AD73" i="5"/>
  <c r="AC73" i="5" s="1"/>
  <c r="A79" i="1"/>
  <c r="D74" i="4" l="1"/>
  <c r="E74" i="4" s="1"/>
  <c r="A75" i="5"/>
  <c r="T73" i="5"/>
  <c r="U73" i="5"/>
  <c r="S73" i="5"/>
  <c r="R73" i="5"/>
  <c r="AN74" i="5"/>
  <c r="AM74" i="5" s="1"/>
  <c r="AW74" i="5"/>
  <c r="AD74" i="5"/>
  <c r="AC74" i="5" s="1"/>
  <c r="Q74" i="5"/>
  <c r="AS74" i="5"/>
  <c r="AR74" i="5" s="1"/>
  <c r="AI74" i="5"/>
  <c r="AH74" i="5" s="1"/>
  <c r="Y74" i="5"/>
  <c r="X74" i="5" s="1"/>
  <c r="A80" i="1"/>
  <c r="D75" i="4" l="1"/>
  <c r="E75" i="4" s="1"/>
  <c r="A76" i="5"/>
  <c r="U74" i="5"/>
  <c r="R74" i="5"/>
  <c r="S74" i="5"/>
  <c r="T74" i="5"/>
  <c r="AI75" i="5"/>
  <c r="AH75" i="5" s="1"/>
  <c r="AD75" i="5"/>
  <c r="AC75" i="5" s="1"/>
  <c r="Q75" i="5"/>
  <c r="AS75" i="5"/>
  <c r="AR75" i="5" s="1"/>
  <c r="Y75" i="5"/>
  <c r="X75" i="5" s="1"/>
  <c r="AN75" i="5"/>
  <c r="AM75" i="5" s="1"/>
  <c r="AW75" i="5"/>
  <c r="A81" i="1"/>
  <c r="D76" i="4" l="1"/>
  <c r="E76" i="4" s="1"/>
  <c r="A77" i="5"/>
  <c r="Q76" i="5"/>
  <c r="AD76" i="5"/>
  <c r="AC76" i="5" s="1"/>
  <c r="AN76" i="5"/>
  <c r="AM76" i="5" s="1"/>
  <c r="AI76" i="5"/>
  <c r="AH76" i="5" s="1"/>
  <c r="AS76" i="5"/>
  <c r="AR76" i="5" s="1"/>
  <c r="Y76" i="5"/>
  <c r="X76" i="5" s="1"/>
  <c r="AW76" i="5"/>
  <c r="T75" i="5"/>
  <c r="U75" i="5"/>
  <c r="R75" i="5"/>
  <c r="S75" i="5"/>
  <c r="A82" i="1"/>
  <c r="D77" i="4" l="1"/>
  <c r="E77" i="4" s="1"/>
  <c r="A78" i="5"/>
  <c r="T76" i="5"/>
  <c r="S76" i="5"/>
  <c r="R76" i="5"/>
  <c r="U76" i="5"/>
  <c r="AN77" i="5"/>
  <c r="AM77" i="5" s="1"/>
  <c r="Y77" i="5"/>
  <c r="X77" i="5" s="1"/>
  <c r="AS77" i="5"/>
  <c r="AR77" i="5" s="1"/>
  <c r="AI77" i="5"/>
  <c r="AH77" i="5" s="1"/>
  <c r="AD77" i="5"/>
  <c r="AC77" i="5" s="1"/>
  <c r="Q77" i="5"/>
  <c r="AW77" i="5"/>
  <c r="A83" i="1"/>
  <c r="D78" i="4" l="1"/>
  <c r="E78" i="4" s="1"/>
  <c r="A79" i="5"/>
  <c r="AN78" i="5"/>
  <c r="AM78" i="5" s="1"/>
  <c r="AI78" i="5"/>
  <c r="AH78" i="5" s="1"/>
  <c r="AS78" i="5"/>
  <c r="AR78" i="5" s="1"/>
  <c r="AD78" i="5"/>
  <c r="AC78" i="5" s="1"/>
  <c r="Q78" i="5"/>
  <c r="Y78" i="5"/>
  <c r="X78" i="5" s="1"/>
  <c r="AW78" i="5"/>
  <c r="U77" i="5"/>
  <c r="R77" i="5"/>
  <c r="S77" i="5"/>
  <c r="T77" i="5"/>
  <c r="A84" i="1"/>
  <c r="U78" i="5" l="1"/>
  <c r="S78" i="5"/>
  <c r="T78" i="5"/>
  <c r="R78" i="5"/>
  <c r="D79" i="4"/>
  <c r="E79" i="4" s="1"/>
  <c r="A80" i="5"/>
  <c r="Y79" i="5"/>
  <c r="X79" i="5" s="1"/>
  <c r="AW79" i="5"/>
  <c r="AI79" i="5"/>
  <c r="AH79" i="5" s="1"/>
  <c r="AS79" i="5"/>
  <c r="AR79" i="5" s="1"/>
  <c r="AD79" i="5"/>
  <c r="AC79" i="5" s="1"/>
  <c r="AN79" i="5"/>
  <c r="AM79" i="5" s="1"/>
  <c r="Q79" i="5"/>
  <c r="A85" i="1"/>
  <c r="D80" i="4" l="1"/>
  <c r="E80" i="4" s="1"/>
  <c r="A81" i="5"/>
  <c r="R79" i="5"/>
  <c r="T79" i="5"/>
  <c r="S79" i="5"/>
  <c r="U79" i="5"/>
  <c r="AI80" i="5"/>
  <c r="AH80" i="5" s="1"/>
  <c r="Y80" i="5"/>
  <c r="X80" i="5" s="1"/>
  <c r="AN80" i="5"/>
  <c r="AM80" i="5" s="1"/>
  <c r="AD80" i="5"/>
  <c r="AC80" i="5" s="1"/>
  <c r="AW80" i="5"/>
  <c r="Q80" i="5"/>
  <c r="AS80" i="5"/>
  <c r="AR80" i="5" s="1"/>
  <c r="A86" i="1"/>
  <c r="D81" i="4" l="1"/>
  <c r="E81" i="4" s="1"/>
  <c r="A82" i="5"/>
  <c r="U80" i="5"/>
  <c r="R80" i="5"/>
  <c r="S80" i="5"/>
  <c r="T80" i="5"/>
  <c r="AI81" i="5"/>
  <c r="AH81" i="5" s="1"/>
  <c r="AW81" i="5"/>
  <c r="AD81" i="5"/>
  <c r="AC81" i="5" s="1"/>
  <c r="AN81" i="5"/>
  <c r="AM81" i="5" s="1"/>
  <c r="Y81" i="5"/>
  <c r="X81" i="5" s="1"/>
  <c r="AS81" i="5"/>
  <c r="AR81" i="5" s="1"/>
  <c r="Q81" i="5"/>
  <c r="A87" i="1"/>
  <c r="D82" i="4" l="1"/>
  <c r="E82" i="4" s="1"/>
  <c r="A83" i="5"/>
  <c r="T81" i="5"/>
  <c r="U81" i="5"/>
  <c r="S81" i="5"/>
  <c r="R81" i="5"/>
  <c r="AI82" i="5"/>
  <c r="AH82" i="5" s="1"/>
  <c r="Y82" i="5"/>
  <c r="X82" i="5" s="1"/>
  <c r="AW82" i="5"/>
  <c r="Q82" i="5"/>
  <c r="AD82" i="5"/>
  <c r="AC82" i="5" s="1"/>
  <c r="AN82" i="5"/>
  <c r="AM82" i="5" s="1"/>
  <c r="AS82" i="5"/>
  <c r="AR82" i="5" s="1"/>
  <c r="A88" i="1"/>
  <c r="R82" i="5" l="1"/>
  <c r="U82" i="5"/>
  <c r="S82" i="5"/>
  <c r="T82" i="5"/>
  <c r="Q83" i="5"/>
  <c r="AS83" i="5"/>
  <c r="AR83" i="5" s="1"/>
  <c r="Y83" i="5"/>
  <c r="X83" i="5" s="1"/>
  <c r="AI83" i="5"/>
  <c r="AH83" i="5" s="1"/>
  <c r="AN83" i="5"/>
  <c r="AM83" i="5" s="1"/>
  <c r="AD83" i="5"/>
  <c r="AC83" i="5" s="1"/>
  <c r="AW83" i="5"/>
  <c r="D83" i="4"/>
  <c r="E83" i="4" s="1"/>
  <c r="A84" i="5"/>
  <c r="A89" i="1"/>
  <c r="D84" i="4" l="1"/>
  <c r="E84" i="4" s="1"/>
  <c r="A85" i="5"/>
  <c r="U83" i="5"/>
  <c r="T83" i="5"/>
  <c r="S83" i="5"/>
  <c r="R83" i="5"/>
  <c r="Y84" i="5"/>
  <c r="X84" i="5" s="1"/>
  <c r="AI84" i="5"/>
  <c r="AH84" i="5" s="1"/>
  <c r="AD84" i="5"/>
  <c r="AC84" i="5" s="1"/>
  <c r="AN84" i="5"/>
  <c r="AM84" i="5" s="1"/>
  <c r="Q84" i="5"/>
  <c r="AS84" i="5"/>
  <c r="AR84" i="5" s="1"/>
  <c r="AW84" i="5"/>
  <c r="A90" i="1"/>
  <c r="D85" i="4" l="1"/>
  <c r="E85" i="4" s="1"/>
  <c r="A86" i="5"/>
  <c r="U84" i="5"/>
  <c r="R84" i="5"/>
  <c r="T84" i="5"/>
  <c r="S84" i="5"/>
  <c r="AN85" i="5"/>
  <c r="AM85" i="5" s="1"/>
  <c r="Y85" i="5"/>
  <c r="X85" i="5" s="1"/>
  <c r="AS85" i="5"/>
  <c r="AR85" i="5" s="1"/>
  <c r="Q85" i="5"/>
  <c r="AD85" i="5"/>
  <c r="AC85" i="5" s="1"/>
  <c r="AI85" i="5"/>
  <c r="AH85" i="5" s="1"/>
  <c r="AW85" i="5"/>
  <c r="A91" i="1"/>
  <c r="U85" i="5" l="1"/>
  <c r="R85" i="5"/>
  <c r="T85" i="5"/>
  <c r="S85" i="5"/>
  <c r="Y86" i="5"/>
  <c r="X86" i="5" s="1"/>
  <c r="AS86" i="5"/>
  <c r="AR86" i="5" s="1"/>
  <c r="AI86" i="5"/>
  <c r="AH86" i="5" s="1"/>
  <c r="AN86" i="5"/>
  <c r="AM86" i="5" s="1"/>
  <c r="AW86" i="5"/>
  <c r="Q86" i="5"/>
  <c r="AD86" i="5"/>
  <c r="AC86" i="5" s="1"/>
  <c r="D86" i="4"/>
  <c r="E86" i="4" s="1"/>
  <c r="A87" i="5"/>
  <c r="A92" i="1"/>
  <c r="D87" i="4" l="1"/>
  <c r="E87" i="4" s="1"/>
  <c r="A88" i="5"/>
  <c r="AD87" i="5"/>
  <c r="AC87" i="5" s="1"/>
  <c r="AS87" i="5"/>
  <c r="AR87" i="5" s="1"/>
  <c r="AW87" i="5"/>
  <c r="AN87" i="5"/>
  <c r="AM87" i="5" s="1"/>
  <c r="Y87" i="5"/>
  <c r="X87" i="5" s="1"/>
  <c r="Q87" i="5"/>
  <c r="AI87" i="5"/>
  <c r="AH87" i="5" s="1"/>
  <c r="U86" i="5"/>
  <c r="T86" i="5"/>
  <c r="R86" i="5"/>
  <c r="S86" i="5"/>
  <c r="A93" i="1"/>
  <c r="R87" i="5" l="1"/>
  <c r="S87" i="5"/>
  <c r="U87" i="5"/>
  <c r="T87" i="5"/>
  <c r="D88" i="4"/>
  <c r="E88" i="4" s="1"/>
  <c r="A89" i="5"/>
  <c r="AS88" i="5"/>
  <c r="AR88" i="5" s="1"/>
  <c r="AN88" i="5"/>
  <c r="AM88" i="5" s="1"/>
  <c r="Q88" i="5"/>
  <c r="AD88" i="5"/>
  <c r="AC88" i="5" s="1"/>
  <c r="Y88" i="5"/>
  <c r="X88" i="5" s="1"/>
  <c r="AI88" i="5"/>
  <c r="AH88" i="5" s="1"/>
  <c r="AW88" i="5"/>
  <c r="A94" i="1"/>
  <c r="D89" i="4" l="1"/>
  <c r="E89" i="4" s="1"/>
  <c r="A90" i="5"/>
  <c r="AS89" i="5"/>
  <c r="AR89" i="5" s="1"/>
  <c r="AN89" i="5"/>
  <c r="AM89" i="5" s="1"/>
  <c r="AD89" i="5"/>
  <c r="AC89" i="5" s="1"/>
  <c r="AW89" i="5"/>
  <c r="Y89" i="5"/>
  <c r="X89" i="5" s="1"/>
  <c r="Q89" i="5"/>
  <c r="AI89" i="5"/>
  <c r="AH89" i="5" s="1"/>
  <c r="U88" i="5"/>
  <c r="T88" i="5"/>
  <c r="R88" i="5"/>
  <c r="S88" i="5"/>
  <c r="A95" i="1"/>
  <c r="D90" i="4" l="1"/>
  <c r="E90" i="4" s="1"/>
  <c r="A91" i="5"/>
  <c r="T89" i="5"/>
  <c r="U89" i="5"/>
  <c r="S89" i="5"/>
  <c r="R89" i="5"/>
  <c r="Q90" i="5"/>
  <c r="AS90" i="5"/>
  <c r="AR90" i="5" s="1"/>
  <c r="Y90" i="5"/>
  <c r="X90" i="5" s="1"/>
  <c r="AI90" i="5"/>
  <c r="AH90" i="5" s="1"/>
  <c r="AN90" i="5"/>
  <c r="AM90" i="5" s="1"/>
  <c r="AW90" i="5"/>
  <c r="AD90" i="5"/>
  <c r="AC90" i="5" s="1"/>
  <c r="A96" i="1"/>
  <c r="R90" i="5" l="1"/>
  <c r="U90" i="5"/>
  <c r="S90" i="5"/>
  <c r="T90" i="5"/>
  <c r="D91" i="4"/>
  <c r="E91" i="4" s="1"/>
  <c r="A92" i="5"/>
  <c r="AI91" i="5"/>
  <c r="AH91" i="5" s="1"/>
  <c r="AN91" i="5"/>
  <c r="AM91" i="5" s="1"/>
  <c r="AW91" i="5"/>
  <c r="AD91" i="5"/>
  <c r="AC91" i="5" s="1"/>
  <c r="AS91" i="5"/>
  <c r="AR91" i="5" s="1"/>
  <c r="Q91" i="5"/>
  <c r="Y91" i="5"/>
  <c r="X91" i="5" s="1"/>
  <c r="A97" i="1"/>
  <c r="D92" i="4" l="1"/>
  <c r="E92" i="4" s="1"/>
  <c r="A93" i="5"/>
  <c r="Q92" i="5"/>
  <c r="Y92" i="5"/>
  <c r="X92" i="5" s="1"/>
  <c r="AI92" i="5"/>
  <c r="AH92" i="5" s="1"/>
  <c r="AS92" i="5"/>
  <c r="AR92" i="5" s="1"/>
  <c r="AD92" i="5"/>
  <c r="AC92" i="5" s="1"/>
  <c r="AN92" i="5"/>
  <c r="AM92" i="5" s="1"/>
  <c r="AW92" i="5"/>
  <c r="U91" i="5"/>
  <c r="T91" i="5"/>
  <c r="R91" i="5"/>
  <c r="S91" i="5"/>
  <c r="A98" i="1"/>
  <c r="D93" i="4" l="1"/>
  <c r="E93" i="4" s="1"/>
  <c r="A94" i="5"/>
  <c r="U92" i="5"/>
  <c r="R92" i="5"/>
  <c r="S92" i="5"/>
  <c r="T92" i="5"/>
  <c r="AN93" i="5"/>
  <c r="AM93" i="5" s="1"/>
  <c r="AW93" i="5"/>
  <c r="Q93" i="5"/>
  <c r="AD93" i="5"/>
  <c r="AC93" i="5" s="1"/>
  <c r="Y93" i="5"/>
  <c r="X93" i="5" s="1"/>
  <c r="AS93" i="5"/>
  <c r="AR93" i="5" s="1"/>
  <c r="AI93" i="5"/>
  <c r="AH93" i="5" s="1"/>
  <c r="A99" i="1"/>
  <c r="D94" i="4" l="1"/>
  <c r="E94" i="4" s="1"/>
  <c r="A95" i="5"/>
  <c r="AD94" i="5"/>
  <c r="AC94" i="5" s="1"/>
  <c r="AI94" i="5"/>
  <c r="AH94" i="5" s="1"/>
  <c r="Y94" i="5"/>
  <c r="X94" i="5" s="1"/>
  <c r="AS94" i="5"/>
  <c r="AR94" i="5" s="1"/>
  <c r="Q94" i="5"/>
  <c r="AW94" i="5"/>
  <c r="AN94" i="5"/>
  <c r="AM94" i="5" s="1"/>
  <c r="T93" i="5"/>
  <c r="R93" i="5"/>
  <c r="S93" i="5"/>
  <c r="U93" i="5"/>
  <c r="A100" i="1"/>
  <c r="R94" i="5" l="1"/>
  <c r="U94" i="5"/>
  <c r="S94" i="5"/>
  <c r="T94" i="5"/>
  <c r="D95" i="4"/>
  <c r="E95" i="4" s="1"/>
  <c r="A96" i="5"/>
  <c r="AI95" i="5"/>
  <c r="AH95" i="5" s="1"/>
  <c r="AS95" i="5"/>
  <c r="AR95" i="5" s="1"/>
  <c r="AN95" i="5"/>
  <c r="AM95" i="5" s="1"/>
  <c r="Q95" i="5"/>
  <c r="Y95" i="5"/>
  <c r="X95" i="5" s="1"/>
  <c r="AW95" i="5"/>
  <c r="AD95" i="5"/>
  <c r="AC95" i="5" s="1"/>
  <c r="A101" i="1"/>
  <c r="D96" i="4" l="1"/>
  <c r="E96" i="4" s="1"/>
  <c r="A97" i="5"/>
  <c r="AS96" i="5"/>
  <c r="AR96" i="5" s="1"/>
  <c r="AN96" i="5"/>
  <c r="AM96" i="5" s="1"/>
  <c r="AD96" i="5"/>
  <c r="AC96" i="5" s="1"/>
  <c r="AW96" i="5"/>
  <c r="AI96" i="5"/>
  <c r="AH96" i="5" s="1"/>
  <c r="Y96" i="5"/>
  <c r="X96" i="5" s="1"/>
  <c r="Q96" i="5"/>
  <c r="S95" i="5"/>
  <c r="R95" i="5"/>
  <c r="U95" i="5"/>
  <c r="T95" i="5"/>
  <c r="A102" i="1"/>
  <c r="D97" i="4" l="1"/>
  <c r="E97" i="4" s="1"/>
  <c r="A98" i="5"/>
  <c r="Y97" i="5"/>
  <c r="X97" i="5" s="1"/>
  <c r="AN97" i="5"/>
  <c r="AM97" i="5" s="1"/>
  <c r="Q97" i="5"/>
  <c r="AD97" i="5"/>
  <c r="AC97" i="5" s="1"/>
  <c r="AS97" i="5"/>
  <c r="AR97" i="5" s="1"/>
  <c r="AW97" i="5"/>
  <c r="AI97" i="5"/>
  <c r="AH97" i="5" s="1"/>
  <c r="U96" i="5"/>
  <c r="S96" i="5"/>
  <c r="R96" i="5"/>
  <c r="T96" i="5"/>
  <c r="A103" i="1"/>
  <c r="D98" i="4" l="1"/>
  <c r="E98" i="4" s="1"/>
  <c r="A99" i="5"/>
  <c r="T97" i="5"/>
  <c r="U97" i="5"/>
  <c r="S97" i="5"/>
  <c r="R97" i="5"/>
  <c r="Y98" i="5"/>
  <c r="X98" i="5" s="1"/>
  <c r="Q98" i="5"/>
  <c r="AW98" i="5"/>
  <c r="AN98" i="5"/>
  <c r="AM98" i="5" s="1"/>
  <c r="AI98" i="5"/>
  <c r="AH98" i="5" s="1"/>
  <c r="AS98" i="5"/>
  <c r="AR98" i="5" s="1"/>
  <c r="AD98" i="5"/>
  <c r="AC98" i="5" s="1"/>
  <c r="A104" i="1"/>
  <c r="D99" i="4" l="1"/>
  <c r="E99" i="4" s="1"/>
  <c r="A100" i="5"/>
  <c r="R98" i="5"/>
  <c r="T98" i="5"/>
  <c r="S98" i="5"/>
  <c r="U98" i="5"/>
  <c r="AS99" i="5"/>
  <c r="AR99" i="5" s="1"/>
  <c r="AI99" i="5"/>
  <c r="AH99" i="5" s="1"/>
  <c r="AD99" i="5"/>
  <c r="AC99" i="5" s="1"/>
  <c r="AN99" i="5"/>
  <c r="AM99" i="5" s="1"/>
  <c r="AW99" i="5"/>
  <c r="Y99" i="5"/>
  <c r="X99" i="5" s="1"/>
  <c r="Q99" i="5"/>
  <c r="A105" i="1"/>
  <c r="D100" i="4" l="1"/>
  <c r="E100" i="4" s="1"/>
  <c r="A101" i="5"/>
  <c r="R99" i="5"/>
  <c r="U99" i="5"/>
  <c r="S99" i="5"/>
  <c r="T99" i="5"/>
  <c r="AI100" i="5"/>
  <c r="AH100" i="5" s="1"/>
  <c r="Y100" i="5"/>
  <c r="X100" i="5" s="1"/>
  <c r="Q100" i="5"/>
  <c r="AS100" i="5"/>
  <c r="AR100" i="5" s="1"/>
  <c r="AD100" i="5"/>
  <c r="AC100" i="5" s="1"/>
  <c r="AN100" i="5"/>
  <c r="AM100" i="5" s="1"/>
  <c r="AW100" i="5"/>
  <c r="A106" i="1"/>
  <c r="A102" i="5" s="1"/>
  <c r="Y102" i="5" l="1"/>
  <c r="X102" i="5" s="1"/>
  <c r="AI102" i="5"/>
  <c r="AH102" i="5" s="1"/>
  <c r="AW102" i="5"/>
  <c r="AD102" i="5"/>
  <c r="AC102" i="5" s="1"/>
  <c r="AS102" i="5"/>
  <c r="AR102" i="5" s="1"/>
  <c r="AN102" i="5"/>
  <c r="AM102" i="5" s="1"/>
  <c r="Q102" i="5"/>
  <c r="AN101" i="5"/>
  <c r="AM101" i="5" s="1"/>
  <c r="AS101" i="5"/>
  <c r="AR101" i="5" s="1"/>
  <c r="AI101" i="5"/>
  <c r="AH101" i="5" s="1"/>
  <c r="Q101" i="5"/>
  <c r="AD101" i="5"/>
  <c r="AC101" i="5" s="1"/>
  <c r="AW101" i="5"/>
  <c r="Y101" i="5"/>
  <c r="X101" i="5" s="1"/>
  <c r="S100" i="5"/>
  <c r="R100" i="5"/>
  <c r="T100" i="5"/>
  <c r="U100" i="5"/>
  <c r="D101" i="4"/>
  <c r="E101" i="4" s="1"/>
  <c r="H17" i="2"/>
  <c r="H18" i="2"/>
  <c r="H20" i="2"/>
  <c r="H21" i="2"/>
  <c r="H19" i="2"/>
  <c r="H24" i="2"/>
  <c r="H22" i="2"/>
  <c r="H28" i="2"/>
  <c r="H23" i="2"/>
  <c r="H25" i="2"/>
  <c r="H26" i="2"/>
  <c r="H27" i="2"/>
  <c r="H33" i="2"/>
  <c r="H29" i="2"/>
  <c r="H31" i="2"/>
  <c r="H30" i="2"/>
  <c r="H35" i="2"/>
  <c r="H34" i="2"/>
  <c r="H32" i="2"/>
  <c r="H36" i="2"/>
  <c r="R102" i="5" l="1"/>
  <c r="T102" i="5"/>
  <c r="S102" i="5"/>
  <c r="U102" i="5"/>
  <c r="R101" i="5"/>
  <c r="T101" i="5"/>
  <c r="S101" i="5"/>
  <c r="U101" i="5"/>
  <c r="C17" i="2"/>
  <c r="I18" i="2"/>
  <c r="L17" i="2"/>
  <c r="L18" i="2"/>
  <c r="I19" i="2"/>
  <c r="C18" i="2"/>
  <c r="D19" i="2"/>
  <c r="G20" i="2"/>
  <c r="C19" i="2"/>
  <c r="D18" i="2"/>
  <c r="N18" i="2"/>
  <c r="G19" i="2"/>
  <c r="N17" i="2"/>
  <c r="R17" i="2"/>
  <c r="G17" i="2"/>
  <c r="R18" i="2"/>
  <c r="D17" i="2"/>
  <c r="N19" i="2"/>
  <c r="J17" i="2"/>
  <c r="P18" i="2"/>
  <c r="L19" i="2"/>
  <c r="G18" i="2"/>
  <c r="P19" i="2"/>
  <c r="D20" i="2"/>
  <c r="J18" i="2"/>
  <c r="D21" i="2"/>
  <c r="D23" i="2"/>
  <c r="R20" i="2"/>
  <c r="I17" i="2"/>
  <c r="I22" i="2"/>
  <c r="I21" i="2"/>
  <c r="G21" i="2"/>
  <c r="P17" i="2"/>
  <c r="C20" i="2"/>
  <c r="L20" i="2"/>
  <c r="R19" i="2"/>
  <c r="N20" i="2"/>
  <c r="C21" i="2"/>
  <c r="L21" i="2"/>
  <c r="J19" i="2"/>
  <c r="C22" i="2"/>
  <c r="N22" i="2"/>
  <c r="P22" i="2"/>
  <c r="C26" i="2"/>
  <c r="I25" i="2"/>
  <c r="J21" i="2"/>
  <c r="R22" i="2"/>
  <c r="P20" i="2"/>
  <c r="L23" i="2"/>
  <c r="I24" i="2"/>
  <c r="C24" i="2"/>
  <c r="D24" i="2"/>
  <c r="R23" i="2"/>
  <c r="N21" i="2"/>
  <c r="J20" i="2"/>
  <c r="I20" i="2"/>
  <c r="R21" i="2"/>
  <c r="G23" i="2"/>
  <c r="D22" i="2"/>
  <c r="R25" i="2"/>
  <c r="G22" i="2"/>
  <c r="C23" i="2"/>
  <c r="P21" i="2"/>
  <c r="D25" i="2"/>
  <c r="N23" i="2"/>
  <c r="D26" i="2"/>
  <c r="G24" i="2"/>
  <c r="L22" i="2"/>
  <c r="J24" i="2"/>
  <c r="J23" i="2"/>
  <c r="L24" i="2"/>
  <c r="J22" i="2"/>
  <c r="P23" i="2"/>
  <c r="G28" i="2"/>
  <c r="N24" i="2"/>
  <c r="D28" i="2"/>
  <c r="I23" i="2"/>
  <c r="N25" i="2"/>
  <c r="P24" i="2"/>
  <c r="I29" i="2"/>
  <c r="G25" i="2"/>
  <c r="N26" i="2"/>
  <c r="L25" i="2"/>
  <c r="P25" i="2"/>
  <c r="N31" i="2"/>
  <c r="J26" i="2"/>
  <c r="J25" i="2"/>
  <c r="C25" i="2"/>
  <c r="C27" i="2"/>
  <c r="R28" i="2"/>
  <c r="C28" i="2"/>
  <c r="R24" i="2"/>
  <c r="G27" i="2"/>
  <c r="I26" i="2"/>
  <c r="L28" i="2"/>
  <c r="G30" i="2"/>
  <c r="G31" i="2"/>
  <c r="J29" i="2"/>
  <c r="J28" i="2"/>
  <c r="I28" i="2"/>
  <c r="I31" i="2"/>
  <c r="G26" i="2"/>
  <c r="R26" i="2"/>
  <c r="L27" i="2"/>
  <c r="I30" i="2"/>
  <c r="I27" i="2"/>
  <c r="C29" i="2"/>
  <c r="D27" i="2"/>
  <c r="J27" i="2"/>
  <c r="N28" i="2"/>
  <c r="G29" i="2"/>
  <c r="C30" i="2"/>
  <c r="C35" i="2"/>
  <c r="D30" i="2"/>
  <c r="N29" i="2"/>
  <c r="P27" i="2"/>
  <c r="C31" i="2"/>
  <c r="N27" i="2"/>
  <c r="P31" i="2"/>
  <c r="D29" i="2"/>
  <c r="G32" i="2"/>
  <c r="J31" i="2"/>
  <c r="G33" i="2"/>
  <c r="L31" i="2"/>
  <c r="L29" i="2"/>
  <c r="R30" i="2"/>
  <c r="P26" i="2"/>
  <c r="J30" i="2"/>
  <c r="L26" i="2"/>
  <c r="D31" i="2"/>
  <c r="P32" i="2"/>
  <c r="N32" i="2"/>
  <c r="P29" i="2"/>
  <c r="N30" i="2"/>
  <c r="I35" i="2"/>
  <c r="P28" i="2"/>
  <c r="L30" i="2"/>
  <c r="I36" i="2"/>
  <c r="C32" i="2"/>
  <c r="N33" i="2"/>
  <c r="D32" i="2"/>
  <c r="R32" i="2"/>
  <c r="R31" i="2"/>
  <c r="J32" i="2"/>
  <c r="R29" i="2"/>
  <c r="R33" i="2"/>
  <c r="G36" i="2"/>
  <c r="D33" i="2"/>
  <c r="R35" i="2"/>
  <c r="I33" i="2"/>
  <c r="D35" i="2"/>
  <c r="P30" i="2"/>
  <c r="G35" i="2"/>
  <c r="C33" i="2"/>
  <c r="I32" i="2"/>
  <c r="L32" i="2"/>
  <c r="N34" i="2"/>
  <c r="L33" i="2"/>
  <c r="P35" i="2"/>
  <c r="P34" i="2"/>
  <c r="C34" i="2"/>
  <c r="G34" i="2"/>
  <c r="J33" i="2"/>
  <c r="R34" i="2"/>
  <c r="I34" i="2"/>
  <c r="L34" i="2"/>
  <c r="J34" i="2"/>
  <c r="P33" i="2"/>
  <c r="D34" i="2"/>
  <c r="C36" i="2"/>
  <c r="N35" i="2"/>
  <c r="J35" i="2"/>
  <c r="H39" i="2" l="1"/>
  <c r="H69" i="2"/>
  <c r="H75" i="2"/>
  <c r="H95" i="2"/>
  <c r="H109" i="2"/>
  <c r="H41" i="2"/>
  <c r="H94" i="2"/>
  <c r="H87" i="2"/>
  <c r="H56" i="2"/>
  <c r="H114" i="2"/>
  <c r="H52" i="2"/>
  <c r="H102" i="2"/>
  <c r="H59" i="2"/>
  <c r="H88" i="2"/>
  <c r="H105" i="2"/>
  <c r="H53" i="2"/>
  <c r="H40" i="2"/>
  <c r="H58" i="2"/>
  <c r="H97" i="2"/>
  <c r="H67" i="2"/>
  <c r="H78" i="2"/>
  <c r="H116" i="2"/>
  <c r="H66" i="2"/>
  <c r="H80" i="2"/>
  <c r="H101" i="2"/>
  <c r="H83" i="2"/>
  <c r="H62" i="2"/>
  <c r="H84" i="2"/>
  <c r="H73" i="2"/>
  <c r="H70" i="2"/>
  <c r="H98" i="2"/>
  <c r="H106" i="2"/>
  <c r="H63" i="2"/>
  <c r="H64" i="2"/>
  <c r="H37" i="2"/>
  <c r="H76" i="2"/>
  <c r="H111" i="2"/>
  <c r="H113" i="2"/>
  <c r="H103" i="2"/>
  <c r="H54" i="2"/>
  <c r="H45" i="2"/>
  <c r="H89" i="2"/>
  <c r="H46" i="2"/>
  <c r="H68" i="2"/>
  <c r="H47" i="2"/>
  <c r="H107" i="2"/>
  <c r="H82" i="2"/>
  <c r="H110" i="2"/>
  <c r="H104" i="2"/>
  <c r="H72" i="2"/>
  <c r="H50" i="2"/>
  <c r="H43" i="2"/>
  <c r="H115" i="2"/>
  <c r="H51" i="2"/>
  <c r="H108" i="2"/>
  <c r="H77" i="2"/>
  <c r="H74" i="2"/>
  <c r="H49" i="2"/>
  <c r="H65" i="2"/>
  <c r="H61" i="2"/>
  <c r="H92" i="2"/>
  <c r="H71" i="2"/>
  <c r="H44" i="2"/>
  <c r="H42" i="2"/>
  <c r="H81" i="2"/>
  <c r="H60" i="2"/>
  <c r="H86" i="2"/>
  <c r="H93" i="2"/>
  <c r="H91" i="2"/>
  <c r="H90" i="2"/>
  <c r="H79" i="2"/>
  <c r="H99" i="2"/>
  <c r="H55" i="2"/>
  <c r="H85" i="2"/>
  <c r="H112" i="2"/>
  <c r="H100" i="2"/>
  <c r="H38" i="2"/>
  <c r="H48" i="2"/>
  <c r="H57" i="2"/>
  <c r="H96" i="2"/>
  <c r="R27" i="2" l="1"/>
  <c r="J68" i="2" l="1"/>
  <c r="D98" i="2"/>
  <c r="C81" i="2"/>
  <c r="L35" i="2"/>
  <c r="L48" i="2"/>
  <c r="N115" i="2"/>
  <c r="C109" i="2"/>
  <c r="G54" i="2"/>
  <c r="P83" i="2"/>
  <c r="P50" i="2"/>
  <c r="J56" i="2"/>
  <c r="N37" i="2"/>
  <c r="I51" i="2"/>
  <c r="N77" i="2"/>
  <c r="N75" i="2"/>
  <c r="P81" i="2"/>
  <c r="N113" i="2"/>
  <c r="C110" i="2"/>
  <c r="P103" i="2"/>
  <c r="R96" i="2"/>
  <c r="J86" i="2"/>
  <c r="N64" i="2"/>
  <c r="I49" i="2"/>
  <c r="P104" i="2"/>
  <c r="C104" i="2"/>
  <c r="J106" i="2"/>
  <c r="I38" i="2"/>
  <c r="I67" i="2"/>
  <c r="P48" i="2"/>
  <c r="J77" i="2"/>
  <c r="R60" i="2"/>
  <c r="R45" i="2"/>
  <c r="C54" i="2"/>
  <c r="D71" i="2"/>
  <c r="J89" i="2"/>
  <c r="N101" i="2"/>
  <c r="N86" i="2"/>
  <c r="D61" i="2"/>
  <c r="L54" i="2"/>
  <c r="C70" i="2"/>
  <c r="I104" i="2"/>
  <c r="C80" i="2"/>
  <c r="D96" i="2"/>
  <c r="C102" i="2"/>
  <c r="P107" i="2"/>
  <c r="N94" i="2"/>
  <c r="R37" i="2"/>
  <c r="G68" i="2"/>
  <c r="N91" i="2"/>
  <c r="D43" i="2"/>
  <c r="L57" i="2"/>
  <c r="I80" i="2"/>
  <c r="P75" i="2"/>
  <c r="D58" i="2"/>
  <c r="D55" i="2"/>
  <c r="R57" i="2"/>
  <c r="I44" i="2"/>
  <c r="G90" i="2"/>
  <c r="L50" i="2"/>
  <c r="G71" i="2"/>
  <c r="G77" i="2"/>
  <c r="C64" i="2"/>
  <c r="G88" i="2"/>
  <c r="I76" i="2"/>
  <c r="R74" i="2"/>
  <c r="I73" i="2"/>
  <c r="G56" i="2"/>
  <c r="D65" i="2"/>
  <c r="N99" i="2"/>
  <c r="P61" i="2"/>
  <c r="N88" i="2"/>
  <c r="D100" i="2"/>
  <c r="L116" i="2"/>
  <c r="R49" i="2"/>
  <c r="L66" i="2"/>
  <c r="P96" i="2"/>
  <c r="G111" i="2"/>
  <c r="C116" i="2"/>
  <c r="N57" i="2"/>
  <c r="J98" i="2"/>
  <c r="J39" i="2"/>
  <c r="D62" i="2"/>
  <c r="N56" i="2"/>
  <c r="D53" i="2"/>
  <c r="G105" i="2"/>
  <c r="I47" i="2"/>
  <c r="G108" i="2"/>
  <c r="C38" i="2"/>
  <c r="L108" i="2"/>
  <c r="G70" i="2"/>
  <c r="D81" i="2"/>
  <c r="R102" i="2"/>
  <c r="N49" i="2"/>
  <c r="P102" i="2"/>
  <c r="P40" i="2"/>
  <c r="J76" i="2"/>
  <c r="P74" i="2"/>
  <c r="D78" i="2"/>
  <c r="G45" i="2"/>
  <c r="J104" i="2"/>
  <c r="J69" i="2"/>
  <c r="G114" i="2"/>
  <c r="N112" i="2"/>
  <c r="L73" i="2"/>
  <c r="I88" i="2"/>
  <c r="P46" i="2"/>
  <c r="L76" i="2"/>
  <c r="P66" i="2"/>
  <c r="I56" i="2"/>
  <c r="I102" i="2"/>
  <c r="N98" i="2"/>
  <c r="R68" i="2"/>
  <c r="J84" i="2"/>
  <c r="L65" i="2"/>
  <c r="D92" i="2"/>
  <c r="N97" i="2"/>
  <c r="L68" i="2"/>
  <c r="D67" i="2"/>
  <c r="N69" i="2"/>
  <c r="L87" i="2"/>
  <c r="D46" i="2"/>
  <c r="G113" i="2"/>
  <c r="G48" i="2"/>
  <c r="P98" i="2"/>
  <c r="D74" i="2"/>
  <c r="R108" i="2"/>
  <c r="N82" i="2"/>
  <c r="J105" i="2"/>
  <c r="G69" i="2"/>
  <c r="G51" i="2"/>
  <c r="G116" i="2"/>
  <c r="J94" i="2"/>
  <c r="D97" i="2"/>
  <c r="L95" i="2"/>
  <c r="C111" i="2"/>
  <c r="G46" i="2"/>
  <c r="J114" i="2"/>
  <c r="I115" i="2"/>
  <c r="N85" i="2"/>
  <c r="P86" i="2"/>
  <c r="N89" i="2"/>
  <c r="I101" i="2"/>
  <c r="C76" i="2"/>
  <c r="G85" i="2"/>
  <c r="I85" i="2"/>
  <c r="I64" i="2"/>
  <c r="C107" i="2"/>
  <c r="P67" i="2"/>
  <c r="I100" i="2"/>
  <c r="L63" i="2"/>
  <c r="I79" i="2"/>
  <c r="N67" i="2"/>
  <c r="P71" i="2"/>
  <c r="D80" i="2"/>
  <c r="G110" i="2"/>
  <c r="G43" i="2"/>
  <c r="I46" i="2"/>
  <c r="D86" i="2"/>
  <c r="G61" i="2"/>
  <c r="I72" i="2"/>
  <c r="L70" i="2"/>
  <c r="P76" i="2"/>
  <c r="N100" i="2"/>
  <c r="L71" i="2"/>
  <c r="I37" i="2"/>
  <c r="C89" i="2"/>
  <c r="C53" i="2"/>
  <c r="C51" i="2"/>
  <c r="L77" i="2"/>
  <c r="N59" i="2"/>
  <c r="J51" i="2"/>
  <c r="R85" i="2"/>
  <c r="I81" i="2"/>
  <c r="C48" i="2"/>
  <c r="D51" i="2"/>
  <c r="P100" i="2"/>
  <c r="I75" i="2"/>
  <c r="G42" i="2"/>
  <c r="D83" i="2"/>
  <c r="J47" i="2"/>
  <c r="P59" i="2"/>
  <c r="G100" i="2"/>
  <c r="D68" i="2"/>
  <c r="R38" i="2"/>
  <c r="R65" i="2"/>
  <c r="P94" i="2"/>
  <c r="R47" i="2"/>
  <c r="P38" i="2"/>
  <c r="R94" i="2"/>
  <c r="N107" i="2"/>
  <c r="N43" i="2"/>
  <c r="D102" i="2"/>
  <c r="N72" i="2"/>
  <c r="C74" i="2"/>
  <c r="J80" i="2"/>
  <c r="L88" i="2"/>
  <c r="R88" i="2"/>
  <c r="C93" i="2"/>
  <c r="R101" i="2"/>
  <c r="J75" i="2"/>
  <c r="G104" i="2"/>
  <c r="J62" i="2"/>
  <c r="G94" i="2"/>
  <c r="C86" i="2"/>
  <c r="L84" i="2"/>
  <c r="P63" i="2"/>
  <c r="L86" i="2"/>
  <c r="L64" i="2"/>
  <c r="L42" i="2"/>
  <c r="R103" i="2"/>
  <c r="R69" i="2"/>
  <c r="C65" i="2"/>
  <c r="D112" i="2"/>
  <c r="I61" i="2"/>
  <c r="J61" i="2"/>
  <c r="L37" i="2"/>
  <c r="J58" i="2"/>
  <c r="D90" i="2"/>
  <c r="L100" i="2"/>
  <c r="I68" i="2"/>
  <c r="R62" i="2"/>
  <c r="N71" i="2"/>
  <c r="D94" i="2"/>
  <c r="J43" i="2"/>
  <c r="I87" i="2"/>
  <c r="D57" i="2"/>
  <c r="N78" i="2"/>
  <c r="P65" i="2"/>
  <c r="I91" i="2"/>
  <c r="C50" i="2"/>
  <c r="G41" i="2"/>
  <c r="N90" i="2"/>
  <c r="G93" i="2"/>
  <c r="J54" i="2"/>
  <c r="P42" i="2"/>
  <c r="C103" i="2"/>
  <c r="R97" i="2"/>
  <c r="G74" i="2"/>
  <c r="R36" i="2"/>
  <c r="L36" i="2"/>
  <c r="J100" i="2"/>
  <c r="G103" i="2"/>
  <c r="N73" i="2"/>
  <c r="L69" i="2"/>
  <c r="C83" i="2"/>
  <c r="L75" i="2"/>
  <c r="R64" i="2"/>
  <c r="L104" i="2"/>
  <c r="N41" i="2"/>
  <c r="D69" i="2"/>
  <c r="D85" i="2"/>
  <c r="D52" i="2"/>
  <c r="P58" i="2"/>
  <c r="J78" i="2"/>
  <c r="G97" i="2"/>
  <c r="R67" i="2"/>
  <c r="D75" i="2"/>
  <c r="I83" i="2"/>
  <c r="C73" i="2"/>
  <c r="C115" i="2"/>
  <c r="D60" i="2"/>
  <c r="J91" i="2"/>
  <c r="J79" i="2"/>
  <c r="C71" i="2"/>
  <c r="R110" i="2"/>
  <c r="P73" i="2"/>
  <c r="D42" i="2"/>
  <c r="G92" i="2"/>
  <c r="I90" i="2"/>
  <c r="R83" i="2"/>
  <c r="I58" i="2"/>
  <c r="L43" i="2"/>
  <c r="N104" i="2"/>
  <c r="C72" i="2"/>
  <c r="G62" i="2"/>
  <c r="N62" i="2"/>
  <c r="I84" i="2"/>
  <c r="G75" i="2"/>
  <c r="C106" i="2"/>
  <c r="P77" i="2"/>
  <c r="I92" i="2"/>
  <c r="P47" i="2"/>
  <c r="L60" i="2"/>
  <c r="D103" i="2"/>
  <c r="D84" i="2"/>
  <c r="J45" i="2"/>
  <c r="R55" i="2"/>
  <c r="C91" i="2"/>
  <c r="P92" i="2"/>
  <c r="J74" i="2"/>
  <c r="R54" i="2"/>
  <c r="D87" i="2"/>
  <c r="J81" i="2"/>
  <c r="I78" i="2"/>
  <c r="R95" i="2"/>
  <c r="C60" i="2"/>
  <c r="N102" i="2"/>
  <c r="I39" i="2"/>
  <c r="P64" i="2"/>
  <c r="N96" i="2"/>
  <c r="N83" i="2"/>
  <c r="L83" i="2"/>
  <c r="G55" i="2"/>
  <c r="R51" i="2"/>
  <c r="P55" i="2"/>
  <c r="I105" i="2"/>
  <c r="L67" i="2"/>
  <c r="R91" i="2"/>
  <c r="R105" i="2"/>
  <c r="D59" i="2"/>
  <c r="L61" i="2"/>
  <c r="L40" i="2"/>
  <c r="J48" i="2"/>
  <c r="N108" i="2"/>
  <c r="L74" i="2"/>
  <c r="D106" i="2"/>
  <c r="G66" i="2"/>
  <c r="G40" i="2"/>
  <c r="G106" i="2"/>
  <c r="J53" i="2"/>
  <c r="C43" i="2"/>
  <c r="N51" i="2"/>
  <c r="J90" i="2"/>
  <c r="C99" i="2"/>
  <c r="P111" i="2"/>
  <c r="D89" i="2"/>
  <c r="P80" i="2"/>
  <c r="J107" i="2"/>
  <c r="G82" i="2"/>
  <c r="L101" i="2"/>
  <c r="I77" i="2"/>
  <c r="C52" i="2"/>
  <c r="J52" i="2"/>
  <c r="N38" i="2"/>
  <c r="R46" i="2"/>
  <c r="I89" i="2"/>
  <c r="C75" i="2"/>
  <c r="R71" i="2"/>
  <c r="D72" i="2"/>
  <c r="L109" i="2"/>
  <c r="G107" i="2"/>
  <c r="R79" i="2"/>
  <c r="C45" i="2"/>
  <c r="P112" i="2"/>
  <c r="R114" i="2"/>
  <c r="C69" i="2"/>
  <c r="L59" i="2"/>
  <c r="I99" i="2"/>
  <c r="P45" i="2"/>
  <c r="C49" i="2"/>
  <c r="P53" i="2"/>
  <c r="D49" i="2"/>
  <c r="I50" i="2"/>
  <c r="D91" i="2"/>
  <c r="R41" i="2"/>
  <c r="C82" i="2"/>
  <c r="R77" i="2"/>
  <c r="J57" i="2"/>
  <c r="P90" i="2"/>
  <c r="J44" i="2"/>
  <c r="J93" i="2"/>
  <c r="N47" i="2"/>
  <c r="G65" i="2"/>
  <c r="G44" i="2"/>
  <c r="N60" i="2"/>
  <c r="C59" i="2"/>
  <c r="P41" i="2"/>
  <c r="C85" i="2"/>
  <c r="D47" i="2"/>
  <c r="G49" i="2"/>
  <c r="N45" i="2"/>
  <c r="R61" i="2"/>
  <c r="J42" i="2"/>
  <c r="P37" i="2"/>
  <c r="D44" i="2"/>
  <c r="D37" i="2"/>
  <c r="C101" i="2"/>
  <c r="N40" i="2"/>
  <c r="D36" i="2"/>
  <c r="C95" i="2"/>
  <c r="I41" i="2"/>
  <c r="D66" i="2"/>
  <c r="I106" i="2"/>
  <c r="L114" i="2"/>
  <c r="N70" i="2"/>
  <c r="C37" i="2"/>
  <c r="R104" i="2"/>
  <c r="J85" i="2"/>
  <c r="L51" i="2"/>
  <c r="G53" i="2"/>
  <c r="I107" i="2"/>
  <c r="L46" i="2"/>
  <c r="D54" i="2"/>
  <c r="J82" i="2"/>
  <c r="N79" i="2"/>
  <c r="J49" i="2"/>
  <c r="P88" i="2"/>
  <c r="R39" i="2"/>
  <c r="R86" i="2"/>
  <c r="G101" i="2"/>
  <c r="G50" i="2"/>
  <c r="N58" i="2"/>
  <c r="G59" i="2"/>
  <c r="D73" i="2"/>
  <c r="D105" i="2"/>
  <c r="L85" i="2"/>
  <c r="P89" i="2"/>
  <c r="I53" i="2"/>
  <c r="R66" i="2"/>
  <c r="C55" i="2"/>
  <c r="N87" i="2"/>
  <c r="L72" i="2"/>
  <c r="G47" i="2"/>
  <c r="J88" i="2"/>
  <c r="R73" i="2"/>
  <c r="J41" i="2"/>
  <c r="J102" i="2"/>
  <c r="I55" i="2"/>
  <c r="L102" i="2"/>
  <c r="G67" i="2"/>
  <c r="R63" i="2"/>
  <c r="P51" i="2"/>
  <c r="C113" i="2"/>
  <c r="R112" i="2"/>
  <c r="C94" i="2"/>
  <c r="N63" i="2"/>
  <c r="C67" i="2"/>
  <c r="N44" i="2"/>
  <c r="N116" i="2"/>
  <c r="J83" i="2"/>
  <c r="I96" i="2"/>
  <c r="D38" i="2"/>
  <c r="G115" i="2"/>
  <c r="P105" i="2"/>
  <c r="I114" i="2"/>
  <c r="J95" i="2"/>
  <c r="L94" i="2"/>
  <c r="R90" i="2"/>
  <c r="C92" i="2"/>
  <c r="I82" i="2"/>
  <c r="N80" i="2"/>
  <c r="P91" i="2"/>
  <c r="J96" i="2"/>
  <c r="G63" i="2"/>
  <c r="P56" i="2"/>
  <c r="J59" i="2"/>
  <c r="N50" i="2"/>
  <c r="R53" i="2"/>
  <c r="I48" i="2"/>
  <c r="C78" i="2"/>
  <c r="P79" i="2"/>
  <c r="G84" i="2"/>
  <c r="L112" i="2"/>
  <c r="N110" i="2"/>
  <c r="C97" i="2"/>
  <c r="C44" i="2"/>
  <c r="D108" i="2"/>
  <c r="C62" i="2"/>
  <c r="R93" i="2"/>
  <c r="J38" i="2"/>
  <c r="G91" i="2"/>
  <c r="N36" i="2"/>
  <c r="R43" i="2"/>
  <c r="J71" i="2"/>
  <c r="I66" i="2"/>
  <c r="G38" i="2"/>
  <c r="D110" i="2"/>
  <c r="L90" i="2"/>
  <c r="R42" i="2"/>
  <c r="G39" i="2"/>
  <c r="D111" i="2"/>
  <c r="N39" i="2"/>
  <c r="L91" i="2"/>
  <c r="L106" i="2"/>
  <c r="G72" i="2"/>
  <c r="I109" i="2"/>
  <c r="I60" i="2"/>
  <c r="J60" i="2"/>
  <c r="C79" i="2"/>
  <c r="D50" i="2"/>
  <c r="I43" i="2"/>
  <c r="I71" i="2"/>
  <c r="J116" i="2"/>
  <c r="C58" i="2"/>
  <c r="I94" i="2"/>
  <c r="D113" i="2"/>
  <c r="P62" i="2"/>
  <c r="I45" i="2"/>
  <c r="J66" i="2"/>
  <c r="N42" i="2"/>
  <c r="I93" i="2"/>
  <c r="N68" i="2"/>
  <c r="R40" i="2"/>
  <c r="C46" i="2"/>
  <c r="I63" i="2"/>
  <c r="D99" i="2"/>
  <c r="R98" i="2"/>
  <c r="P93" i="2"/>
  <c r="I69" i="2"/>
  <c r="C41" i="2"/>
  <c r="D70" i="2"/>
  <c r="J40" i="2"/>
  <c r="G76" i="2"/>
  <c r="C96" i="2"/>
  <c r="L56" i="2"/>
  <c r="L38" i="2"/>
  <c r="L103" i="2"/>
  <c r="P115" i="2"/>
  <c r="D77" i="2"/>
  <c r="G37" i="2"/>
  <c r="R107" i="2"/>
  <c r="R52" i="2"/>
  <c r="P97" i="2"/>
  <c r="I110" i="2"/>
  <c r="R50" i="2"/>
  <c r="L96" i="2"/>
  <c r="I103" i="2"/>
  <c r="J87" i="2"/>
  <c r="C112" i="2"/>
  <c r="C66" i="2"/>
  <c r="D93" i="2"/>
  <c r="N76" i="2"/>
  <c r="D56" i="2"/>
  <c r="R87" i="2"/>
  <c r="R113" i="2"/>
  <c r="P54" i="2"/>
  <c r="I86" i="2"/>
  <c r="G87" i="2"/>
  <c r="G99" i="2"/>
  <c r="R109" i="2"/>
  <c r="I62" i="2"/>
  <c r="D79" i="2"/>
  <c r="R80" i="2"/>
  <c r="N84" i="2"/>
  <c r="P116" i="2"/>
  <c r="J73" i="2"/>
  <c r="I52" i="2"/>
  <c r="G102" i="2"/>
  <c r="P110" i="2"/>
  <c r="R76" i="2"/>
  <c r="G86" i="2"/>
  <c r="R111" i="2"/>
  <c r="P70" i="2"/>
  <c r="L45" i="2"/>
  <c r="L111" i="2"/>
  <c r="L81" i="2"/>
  <c r="D39" i="2"/>
  <c r="C57" i="2"/>
  <c r="J108" i="2"/>
  <c r="J46" i="2"/>
  <c r="P85" i="2"/>
  <c r="L55" i="2"/>
  <c r="D41" i="2"/>
  <c r="N105" i="2"/>
  <c r="I54" i="2"/>
  <c r="I116" i="2"/>
  <c r="N81" i="2"/>
  <c r="G95" i="2"/>
  <c r="D114" i="2"/>
  <c r="J109" i="2"/>
  <c r="L53" i="2"/>
  <c r="D40" i="2"/>
  <c r="R100" i="2"/>
  <c r="J113" i="2"/>
  <c r="J112" i="2"/>
  <c r="R115" i="2"/>
  <c r="I95" i="2"/>
  <c r="I59" i="2"/>
  <c r="N106" i="2"/>
  <c r="L58" i="2"/>
  <c r="P84" i="2"/>
  <c r="I113" i="2"/>
  <c r="R92" i="2"/>
  <c r="D104" i="2"/>
  <c r="J63" i="2"/>
  <c r="I65" i="2"/>
  <c r="N53" i="2"/>
  <c r="I57" i="2"/>
  <c r="I74" i="2"/>
  <c r="D101" i="2"/>
  <c r="G89" i="2"/>
  <c r="L93" i="2"/>
  <c r="L78" i="2"/>
  <c r="L41" i="2"/>
  <c r="P49" i="2"/>
  <c r="N95" i="2"/>
  <c r="C100" i="2"/>
  <c r="N55" i="2"/>
  <c r="G73" i="2"/>
  <c r="R106" i="2"/>
  <c r="J64" i="2"/>
  <c r="P43" i="2"/>
  <c r="G64" i="2"/>
  <c r="I111" i="2"/>
  <c r="N93" i="2"/>
  <c r="L39" i="2"/>
  <c r="J101" i="2"/>
  <c r="L113" i="2"/>
  <c r="C114" i="2"/>
  <c r="R89" i="2"/>
  <c r="R84" i="2"/>
  <c r="C61" i="2"/>
  <c r="N66" i="2"/>
  <c r="J97" i="2"/>
  <c r="P68" i="2"/>
  <c r="J65" i="2"/>
  <c r="D116" i="2"/>
  <c r="N109" i="2"/>
  <c r="D107" i="2"/>
  <c r="L49" i="2"/>
  <c r="J67" i="2"/>
  <c r="P114" i="2"/>
  <c r="I108" i="2"/>
  <c r="P52" i="2"/>
  <c r="L98" i="2"/>
  <c r="L97" i="2"/>
  <c r="G79" i="2"/>
  <c r="D82" i="2"/>
  <c r="P72" i="2"/>
  <c r="I98" i="2"/>
  <c r="P108" i="2"/>
  <c r="R116" i="2"/>
  <c r="R75" i="2"/>
  <c r="J103" i="2"/>
  <c r="C87" i="2"/>
  <c r="L89" i="2"/>
  <c r="C39" i="2"/>
  <c r="G83" i="2"/>
  <c r="D88" i="2"/>
  <c r="J50" i="2"/>
  <c r="P69" i="2"/>
  <c r="R82" i="2"/>
  <c r="N52" i="2"/>
  <c r="R78" i="2"/>
  <c r="J72" i="2"/>
  <c r="L79" i="2"/>
  <c r="P113" i="2"/>
  <c r="J70" i="2"/>
  <c r="R99" i="2"/>
  <c r="D115" i="2"/>
  <c r="L107" i="2"/>
  <c r="J55" i="2"/>
  <c r="R72" i="2"/>
  <c r="P109" i="2"/>
  <c r="D109" i="2"/>
  <c r="N111" i="2"/>
  <c r="P44" i="2"/>
  <c r="C56" i="2"/>
  <c r="R70" i="2"/>
  <c r="N48" i="2"/>
  <c r="L52" i="2"/>
  <c r="G52" i="2"/>
  <c r="D95" i="2"/>
  <c r="G81" i="2"/>
  <c r="N54" i="2"/>
  <c r="C42" i="2"/>
  <c r="C68" i="2"/>
  <c r="L99" i="2"/>
  <c r="L80" i="2"/>
  <c r="L115" i="2"/>
  <c r="P82" i="2"/>
  <c r="L47" i="2"/>
  <c r="L82" i="2"/>
  <c r="D48" i="2"/>
  <c r="G78" i="2"/>
  <c r="P39" i="2"/>
  <c r="G96" i="2"/>
  <c r="P95" i="2"/>
  <c r="I70" i="2"/>
  <c r="I97" i="2"/>
  <c r="J37" i="2"/>
  <c r="P106" i="2"/>
  <c r="G60" i="2"/>
  <c r="L105" i="2"/>
  <c r="R44" i="2"/>
  <c r="P36" i="2"/>
  <c r="G80" i="2"/>
  <c r="D76" i="2"/>
  <c r="N46" i="2"/>
  <c r="P60" i="2"/>
  <c r="N74" i="2"/>
  <c r="I40" i="2"/>
  <c r="P99" i="2"/>
  <c r="N65" i="2"/>
  <c r="N103" i="2"/>
  <c r="J111" i="2"/>
  <c r="I112" i="2"/>
  <c r="L92" i="2"/>
  <c r="C108" i="2"/>
  <c r="J36" i="2"/>
  <c r="J115" i="2"/>
  <c r="N61" i="2"/>
  <c r="G109" i="2"/>
  <c r="P57" i="2"/>
  <c r="I42" i="2"/>
  <c r="L44" i="2"/>
  <c r="C84" i="2"/>
  <c r="R58" i="2"/>
  <c r="G57" i="2"/>
  <c r="N114" i="2"/>
  <c r="N92" i="2"/>
  <c r="C105" i="2"/>
  <c r="P101" i="2"/>
  <c r="P78" i="2"/>
  <c r="D63" i="2"/>
  <c r="C90" i="2"/>
  <c r="C88" i="2"/>
  <c r="R81" i="2"/>
  <c r="J92" i="2"/>
  <c r="C77" i="2"/>
  <c r="J99" i="2"/>
  <c r="G58" i="2"/>
  <c r="J110" i="2"/>
  <c r="G98" i="2"/>
  <c r="R59" i="2"/>
  <c r="R48" i="2"/>
  <c r="L110" i="2"/>
  <c r="C98" i="2"/>
  <c r="G112" i="2"/>
  <c r="C47" i="2"/>
  <c r="C63" i="2"/>
  <c r="P87" i="2"/>
  <c r="C40" i="2"/>
  <c r="L62" i="2"/>
  <c r="R56" i="2"/>
  <c r="D64" i="2"/>
  <c r="D45" i="2"/>
</calcChain>
</file>

<file path=xl/comments1.xml><?xml version="1.0" encoding="utf-8"?>
<comments xmlns="http://schemas.openxmlformats.org/spreadsheetml/2006/main">
  <authors>
    <author>setup</author>
  </authors>
  <commentList>
    <comment ref="E30" authorId="0" shapeId="0">
      <text>
        <r>
          <rPr>
            <sz val="9"/>
            <color indexed="81"/>
            <rFont val="ＭＳ Ｐゴシック"/>
            <family val="3"/>
            <charset val="128"/>
          </rPr>
          <t>数字の前に半角のアルファベットを入力する
ことができます。</t>
        </r>
      </text>
    </comment>
    <comment ref="F30" authorId="0" shapeId="0">
      <text>
        <r>
          <rPr>
            <sz val="9"/>
            <color indexed="81"/>
            <rFont val="ＭＳ Ｐゴシック"/>
            <family val="3"/>
            <charset val="128"/>
          </rPr>
          <t>競技会にエンｔリーしない選手は
姓名セルを空欄にして下さい。</t>
        </r>
      </text>
    </comment>
    <comment ref="K30" authorId="0" shapeId="0">
      <text>
        <r>
          <rPr>
            <sz val="9"/>
            <color indexed="81"/>
            <rFont val="ＭＳ Ｐゴシック"/>
            <family val="3"/>
            <charset val="128"/>
          </rPr>
          <t xml:space="preserve">未入力の場合、「一般」で集計されます。
</t>
        </r>
      </text>
    </comment>
    <comment ref="L30" authorId="0" shapeId="0">
      <text>
        <r>
          <rPr>
            <sz val="9"/>
            <color indexed="81"/>
            <rFont val="ＭＳ Ｐゴシック"/>
            <family val="3"/>
            <charset val="128"/>
          </rPr>
          <t>性別を入力しないと
競技が選択できません。</t>
        </r>
      </text>
    </comment>
    <comment ref="N30" authorId="0" shapeId="0">
      <text>
        <r>
          <rPr>
            <sz val="9"/>
            <color indexed="81"/>
            <rFont val="ＭＳ Ｐゴシック"/>
            <family val="3"/>
            <charset val="128"/>
          </rPr>
          <t>西暦(４桁)で入力して下さい。</t>
        </r>
      </text>
    </comment>
  </commentList>
</comments>
</file>

<file path=xl/comments2.xml><?xml version="1.0" encoding="utf-8"?>
<comments xmlns="http://schemas.openxmlformats.org/spreadsheetml/2006/main">
  <authors>
    <author>setup</author>
  </authors>
  <commentList>
    <comment ref="S3" authorId="0" shapeId="0">
      <text>
        <r>
          <rPr>
            <sz val="9"/>
            <color indexed="81"/>
            <rFont val="ＭＳ Ｐゴシック"/>
            <family val="3"/>
            <charset val="128"/>
          </rPr>
          <t>リレー種目のチームを設定します。1種目に複数のチームが
エントリーする場合に、A～Jのチームを割り振って下さい。
1チームしか出場しない場合は入力しないで下さい。
リレー以外の種目に設定しても無効となります。</t>
        </r>
      </text>
    </comment>
    <comment ref="T3" authorId="0" shapeId="0">
      <text>
        <r>
          <rPr>
            <sz val="9"/>
            <color indexed="81"/>
            <rFont val="ＭＳ Ｐゴシック"/>
            <family val="3"/>
            <charset val="128"/>
          </rPr>
          <t>オープン参加する場合は
◯を入力して下さい。</t>
        </r>
      </text>
    </comment>
    <comment ref="X3" authorId="0" shapeId="0">
      <text>
        <r>
          <rPr>
            <sz val="9"/>
            <color indexed="81"/>
            <rFont val="ＭＳ Ｐゴシック"/>
            <family val="3"/>
            <charset val="128"/>
          </rPr>
          <t>リレー種目のチームを設定します。1種目に複数のチームが
エントリーする場合に、A～Jのチームを割り振って下さい。
1チームしか出場しない場合は入力しないで下さい。
リレー以外の種目に設定しても無効となります。</t>
        </r>
      </text>
    </comment>
    <comment ref="Y3" authorId="0" shapeId="0">
      <text>
        <r>
          <rPr>
            <sz val="9"/>
            <color indexed="81"/>
            <rFont val="ＭＳ Ｐゴシック"/>
            <family val="3"/>
            <charset val="128"/>
          </rPr>
          <t>オープン参加する場合は
◯を入力して下さい。</t>
        </r>
      </text>
    </comment>
    <comment ref="AC3" authorId="0" shapeId="0">
      <text>
        <r>
          <rPr>
            <sz val="9"/>
            <color indexed="81"/>
            <rFont val="ＭＳ Ｐゴシック"/>
            <family val="3"/>
            <charset val="128"/>
          </rPr>
          <t>リレー種目のチームを設定します。1種目に複数のチームが
エントリーする場合に、A～Jのチームを割り振って下さい。
1チームしか出場しない場合は入力しないで下さい。
リレー以外の種目に設定しても無効となります。</t>
        </r>
      </text>
    </comment>
    <comment ref="AD3" authorId="0" shapeId="0">
      <text>
        <r>
          <rPr>
            <sz val="9"/>
            <color indexed="81"/>
            <rFont val="ＭＳ Ｐゴシック"/>
            <family val="3"/>
            <charset val="128"/>
          </rPr>
          <t>オープン参加する場合は
◯を入力して下さい。</t>
        </r>
      </text>
    </comment>
    <comment ref="AH3" authorId="0" shapeId="0">
      <text>
        <r>
          <rPr>
            <sz val="9"/>
            <color indexed="81"/>
            <rFont val="ＭＳ Ｐゴシック"/>
            <family val="3"/>
            <charset val="128"/>
          </rPr>
          <t>リレー種目のチームを設定します。1種目に複数のチームが
エントリーする場合に、A～Jのチームを割り振って下さい。
1チームしか出場しない場合は入力しないで下さい。
リレー以外の種目に設定しても無効となります。</t>
        </r>
      </text>
    </comment>
    <comment ref="AI3" authorId="0" shapeId="0">
      <text>
        <r>
          <rPr>
            <sz val="9"/>
            <color indexed="81"/>
            <rFont val="ＭＳ Ｐゴシック"/>
            <family val="3"/>
            <charset val="128"/>
          </rPr>
          <t>オープン参加する場合は
◯を入力して下さい。</t>
        </r>
      </text>
    </comment>
    <comment ref="AM3" authorId="0" shapeId="0">
      <text>
        <r>
          <rPr>
            <sz val="9"/>
            <color indexed="81"/>
            <rFont val="ＭＳ Ｐゴシック"/>
            <family val="3"/>
            <charset val="128"/>
          </rPr>
          <t>リレー種目のチームを設定します。1種目に複数のチームが
エントリーする場合に、A～Jのチームを割り振って下さい。
1チームしか出場しない場合は入力しないで下さい。
リレー以外の種目に設定しても無効となります。</t>
        </r>
      </text>
    </comment>
    <comment ref="AN3" authorId="0" shapeId="0">
      <text>
        <r>
          <rPr>
            <sz val="9"/>
            <color indexed="81"/>
            <rFont val="ＭＳ Ｐゴシック"/>
            <family val="3"/>
            <charset val="128"/>
          </rPr>
          <t>オープン参加する場合は
◯を入力して下さい。</t>
        </r>
      </text>
    </comment>
  </commentList>
</comments>
</file>

<file path=xl/comments3.xml><?xml version="1.0" encoding="utf-8"?>
<comments xmlns="http://schemas.openxmlformats.org/spreadsheetml/2006/main">
  <authors>
    <author>JMⅦ</author>
    <author>JMⅤ</author>
  </authors>
  <commentList>
    <comment ref="B2" authorId="0" shapeId="0">
      <text>
        <r>
          <rPr>
            <sz val="9"/>
            <color indexed="81"/>
            <rFont val="ＭＳ Ｐゴシック"/>
            <family val="3"/>
            <charset val="128"/>
          </rPr>
          <t xml:space="preserve">
</t>
        </r>
      </text>
    </comment>
    <comment ref="L5" authorId="1" shapeId="0">
      <text>
        <r>
          <rPr>
            <b/>
            <sz val="11"/>
            <color indexed="39"/>
            <rFont val="ＭＳ Ｐ明朝"/>
            <family val="1"/>
            <charset val="128"/>
          </rPr>
          <t>プルダウンリストから
都道府県名を選択</t>
        </r>
      </text>
    </comment>
    <comment ref="P6" authorId="1" shapeId="0">
      <text>
        <r>
          <rPr>
            <b/>
            <sz val="11"/>
            <color indexed="81"/>
            <rFont val="ＭＳ Ｐゴシック"/>
            <family val="3"/>
            <charset val="128"/>
          </rPr>
          <t>プログラム表示用。
４～７文字で入力</t>
        </r>
        <r>
          <rPr>
            <sz val="9"/>
            <color indexed="81"/>
            <rFont val="ＭＳ Ｐゴシック"/>
            <family val="3"/>
            <charset val="128"/>
          </rPr>
          <t xml:space="preserve">
</t>
        </r>
      </text>
    </comment>
  </commentList>
</comments>
</file>

<file path=xl/sharedStrings.xml><?xml version="1.0" encoding="utf-8"?>
<sst xmlns="http://schemas.openxmlformats.org/spreadsheetml/2006/main" count="964" uniqueCount="538">
  <si>
    <t>競技名（男子）</t>
    <rPh sb="0" eb="3">
      <t>キョウギメイ</t>
    </rPh>
    <rPh sb="4" eb="6">
      <t>ダンシ</t>
    </rPh>
    <phoneticPr fontId="4"/>
  </si>
  <si>
    <t>競技名</t>
    <rPh sb="0" eb="2">
      <t>キョウギ</t>
    </rPh>
    <rPh sb="2" eb="3">
      <t>メイ</t>
    </rPh>
    <phoneticPr fontId="4"/>
  </si>
  <si>
    <t>競技コード</t>
    <rPh sb="0" eb="2">
      <t>キョウギ</t>
    </rPh>
    <phoneticPr fontId="4"/>
  </si>
  <si>
    <t>種目区分</t>
    <rPh sb="0" eb="2">
      <t>シュモク</t>
    </rPh>
    <rPh sb="2" eb="4">
      <t>クブン</t>
    </rPh>
    <phoneticPr fontId="4"/>
  </si>
  <si>
    <t>競技名（女子）</t>
    <rPh sb="0" eb="3">
      <t>キョウギメイ</t>
    </rPh>
    <rPh sb="4" eb="6">
      <t>ジョシ</t>
    </rPh>
    <phoneticPr fontId="4"/>
  </si>
  <si>
    <t>所属地</t>
    <rPh sb="0" eb="2">
      <t>ショゾク</t>
    </rPh>
    <rPh sb="2" eb="3">
      <t>チ</t>
    </rPh>
    <phoneticPr fontId="4"/>
  </si>
  <si>
    <t>コード</t>
    <phoneticPr fontId="4"/>
  </si>
  <si>
    <t>種別</t>
    <rPh sb="0" eb="2">
      <t>シュベツ</t>
    </rPh>
    <phoneticPr fontId="4"/>
  </si>
  <si>
    <t>コード</t>
    <phoneticPr fontId="4"/>
  </si>
  <si>
    <t>男子
競技コード</t>
    <rPh sb="0" eb="2">
      <t>ダンシ</t>
    </rPh>
    <rPh sb="3" eb="5">
      <t>キョウギ</t>
    </rPh>
    <phoneticPr fontId="4"/>
  </si>
  <si>
    <t>集計シート用競技名</t>
    <rPh sb="0" eb="2">
      <t>シュウケイ</t>
    </rPh>
    <rPh sb="5" eb="6">
      <t>ヨウ</t>
    </rPh>
    <rPh sb="6" eb="9">
      <t>キョウギメイ</t>
    </rPh>
    <phoneticPr fontId="4"/>
  </si>
  <si>
    <t>男子リレー
競技コード</t>
    <rPh sb="0" eb="2">
      <t>ダンシ</t>
    </rPh>
    <rPh sb="6" eb="8">
      <t>キョウギ</t>
    </rPh>
    <phoneticPr fontId="4"/>
  </si>
  <si>
    <t>集計シート用
男子リレー競技名</t>
    <rPh sb="0" eb="2">
      <t>シュウケイ</t>
    </rPh>
    <rPh sb="5" eb="6">
      <t>ヨウ</t>
    </rPh>
    <rPh sb="7" eb="9">
      <t>ダンシ</t>
    </rPh>
    <rPh sb="12" eb="15">
      <t>キョウギメイ</t>
    </rPh>
    <phoneticPr fontId="4"/>
  </si>
  <si>
    <t>女子リレー
競技コード</t>
    <rPh sb="0" eb="2">
      <t>ジョシ</t>
    </rPh>
    <rPh sb="6" eb="8">
      <t>キョウギ</t>
    </rPh>
    <phoneticPr fontId="4"/>
  </si>
  <si>
    <t>集計シート用
女子リレー競技名</t>
    <rPh sb="7" eb="9">
      <t>ジョシ</t>
    </rPh>
    <rPh sb="12" eb="15">
      <t>キョウギメイ</t>
    </rPh>
    <phoneticPr fontId="4"/>
  </si>
  <si>
    <t>一般男子100m</t>
  </si>
  <si>
    <t>一般女子100m</t>
  </si>
  <si>
    <t>北海道</t>
  </si>
  <si>
    <t>一般</t>
  </si>
  <si>
    <t>一般男子4X100mR</t>
  </si>
  <si>
    <t>一般女子4X100mR</t>
  </si>
  <si>
    <t>一般男子200m</t>
  </si>
  <si>
    <t>一般女子200m</t>
  </si>
  <si>
    <t>青　森</t>
  </si>
  <si>
    <t>大学</t>
  </si>
  <si>
    <t>一般男子4X400mR</t>
  </si>
  <si>
    <t>一般女子4X400mR</t>
  </si>
  <si>
    <t>一般男子1500m</t>
  </si>
  <si>
    <t>一般女子1500m</t>
  </si>
  <si>
    <t>岩　手</t>
  </si>
  <si>
    <t>高校</t>
  </si>
  <si>
    <t>中学男子100m</t>
  </si>
  <si>
    <t>中学男子4X100mR</t>
  </si>
  <si>
    <t>中学女子4X100mR</t>
  </si>
  <si>
    <t>一般男子5000m</t>
  </si>
  <si>
    <t>一般女子3000m</t>
  </si>
  <si>
    <t>宮　城</t>
  </si>
  <si>
    <t>中学</t>
  </si>
  <si>
    <t>中学女子100m</t>
  </si>
  <si>
    <t>一般男子110mH(1.067m)</t>
  </si>
  <si>
    <t>一般男子110mH</t>
  </si>
  <si>
    <t>一般女子100mH(0.838m)</t>
  </si>
  <si>
    <t>一般女子100mH</t>
  </si>
  <si>
    <t>秋　田</t>
  </si>
  <si>
    <t>小学</t>
  </si>
  <si>
    <t>小学男子100m</t>
  </si>
  <si>
    <t>山　形</t>
  </si>
  <si>
    <t>小学女子100m</t>
  </si>
  <si>
    <t>福　島</t>
  </si>
  <si>
    <t>一般男子走高跳</t>
  </si>
  <si>
    <t>一般女子走高跳</t>
  </si>
  <si>
    <t>茨　城</t>
  </si>
  <si>
    <t>一般男子走幅跳</t>
  </si>
  <si>
    <t>一般女子走幅跳</t>
  </si>
  <si>
    <t>栃　木</t>
  </si>
  <si>
    <t>中学男子200m</t>
  </si>
  <si>
    <t>一般男子砲丸投(7.260kg)</t>
  </si>
  <si>
    <t>一般男子砲丸投</t>
  </si>
  <si>
    <t>一般女子砲丸投(4.000kg)</t>
  </si>
  <si>
    <t>一般女子砲丸投</t>
  </si>
  <si>
    <t>群　馬</t>
  </si>
  <si>
    <t>中学女子200m</t>
  </si>
  <si>
    <t>一般男子円盤投(2.000kg)</t>
  </si>
  <si>
    <t>一般男子円盤投</t>
  </si>
  <si>
    <t>一般女子円盤投(1.000kg)</t>
  </si>
  <si>
    <t>一般女子円盤投</t>
  </si>
  <si>
    <t>埼　玉</t>
  </si>
  <si>
    <t>小学男子1000m</t>
  </si>
  <si>
    <t>一般男子やり投(800g)</t>
  </si>
  <si>
    <t>一般男子やり投</t>
  </si>
  <si>
    <t>一般女子やり投(600g)</t>
  </si>
  <si>
    <t>一般女子やり投</t>
  </si>
  <si>
    <t>千　葉</t>
  </si>
  <si>
    <t>小学女子1000m</t>
  </si>
  <si>
    <t>高校男子砲丸投(6.000kg)</t>
  </si>
  <si>
    <t>高校男子砲丸投</t>
  </si>
  <si>
    <t>東　京</t>
  </si>
  <si>
    <t>高校男子円盤投(1.500kg)</t>
  </si>
  <si>
    <t>高校男子円盤投</t>
  </si>
  <si>
    <t>神奈川</t>
  </si>
  <si>
    <t>中学女子1500m</t>
  </si>
  <si>
    <t>山　梨</t>
  </si>
  <si>
    <t>中学男子1500m</t>
  </si>
  <si>
    <t>中学女子100mH(0.762m)</t>
  </si>
  <si>
    <t>中学女子100mH</t>
  </si>
  <si>
    <t>新　潟</t>
  </si>
  <si>
    <t>長　野</t>
  </si>
  <si>
    <t>中学男子3000m</t>
  </si>
  <si>
    <t>中学女子走高跳</t>
  </si>
  <si>
    <t>富　山</t>
  </si>
  <si>
    <t>中学男子110mH(0.914m)</t>
  </si>
  <si>
    <t>中学男子110mH</t>
  </si>
  <si>
    <t>中学女子走幅跳</t>
  </si>
  <si>
    <t>石　川</t>
  </si>
  <si>
    <t>中学女子砲丸投(2.721kg)</t>
  </si>
  <si>
    <t>中学女子砲丸投</t>
  </si>
  <si>
    <t>福　井</t>
  </si>
  <si>
    <t>中学男子走高跳</t>
  </si>
  <si>
    <t>静　岡</t>
  </si>
  <si>
    <t>中学男子走幅跳</t>
  </si>
  <si>
    <t>愛　知</t>
  </si>
  <si>
    <t>中学男子砲丸投(5.000kg)</t>
  </si>
  <si>
    <t>中学男子砲丸投</t>
  </si>
  <si>
    <t>三　重</t>
  </si>
  <si>
    <t>岐　阜</t>
  </si>
  <si>
    <t>滋　賀</t>
  </si>
  <si>
    <t>京　都</t>
  </si>
  <si>
    <t>大　阪</t>
  </si>
  <si>
    <t>兵　庫</t>
  </si>
  <si>
    <t>奈　良</t>
  </si>
  <si>
    <t>和歌山</t>
  </si>
  <si>
    <t>鳥　取</t>
  </si>
  <si>
    <t>島　根</t>
  </si>
  <si>
    <t>岡　山</t>
  </si>
  <si>
    <t>広　島</t>
  </si>
  <si>
    <t>山　口</t>
  </si>
  <si>
    <t>香　川</t>
  </si>
  <si>
    <t>徳　島</t>
  </si>
  <si>
    <t>愛　媛</t>
  </si>
  <si>
    <t>高　知</t>
  </si>
  <si>
    <t>福　岡</t>
  </si>
  <si>
    <t>佐　賀</t>
  </si>
  <si>
    <t>長　崎</t>
  </si>
  <si>
    <t>熊　本</t>
  </si>
  <si>
    <t>大　分</t>
  </si>
  <si>
    <t>宮　崎</t>
  </si>
  <si>
    <t>鹿児島</t>
  </si>
  <si>
    <t>沖　縄</t>
  </si>
  <si>
    <t>番号</t>
    <phoneticPr fontId="4"/>
  </si>
  <si>
    <t>ﾅﾝﾊﾞｰ</t>
    <phoneticPr fontId="4"/>
  </si>
  <si>
    <t>競技者氏名</t>
    <rPh sb="0" eb="3">
      <t>キョウギシャ</t>
    </rPh>
    <rPh sb="3" eb="5">
      <t>シメイ</t>
    </rPh>
    <phoneticPr fontId="4"/>
  </si>
  <si>
    <t>ﾌﾘｶﾞﾅ</t>
    <phoneticPr fontId="4"/>
  </si>
  <si>
    <t>英語表記</t>
    <rPh sb="0" eb="2">
      <t>エイゴ</t>
    </rPh>
    <rPh sb="2" eb="4">
      <t>ヒョウキ</t>
    </rPh>
    <phoneticPr fontId="4"/>
  </si>
  <si>
    <t>性別</t>
    <rPh sb="0" eb="2">
      <t>セイベツ</t>
    </rPh>
    <phoneticPr fontId="4"/>
  </si>
  <si>
    <t>学年</t>
  </si>
  <si>
    <t>生年</t>
    <rPh sb="0" eb="2">
      <t>セイネン</t>
    </rPh>
    <phoneticPr fontId="4"/>
  </si>
  <si>
    <t>月日</t>
    <rPh sb="0" eb="2">
      <t>ガッピ</t>
    </rPh>
    <phoneticPr fontId="4"/>
  </si>
  <si>
    <t>JAAF ID</t>
    <phoneticPr fontId="4"/>
  </si>
  <si>
    <t>登録地区</t>
    <rPh sb="0" eb="2">
      <t>トウロク</t>
    </rPh>
    <rPh sb="2" eb="4">
      <t>チク</t>
    </rPh>
    <phoneticPr fontId="4"/>
  </si>
  <si>
    <t>国籍</t>
    <rPh sb="0" eb="2">
      <t>コクセキ</t>
    </rPh>
    <phoneticPr fontId="4"/>
  </si>
  <si>
    <t>種目１</t>
    <rPh sb="0" eb="2">
      <t>シュモク</t>
    </rPh>
    <phoneticPr fontId="4"/>
  </si>
  <si>
    <t>ベスト記録</t>
    <rPh sb="3" eb="5">
      <t>キロク</t>
    </rPh>
    <phoneticPr fontId="4"/>
  </si>
  <si>
    <t>ﾘﾚｰ
ﾁｰﾑ</t>
    <phoneticPr fontId="4"/>
  </si>
  <si>
    <t>OP</t>
    <phoneticPr fontId="4"/>
  </si>
  <si>
    <t>種目２</t>
    <rPh sb="0" eb="2">
      <t>シュモク</t>
    </rPh>
    <phoneticPr fontId="4"/>
  </si>
  <si>
    <t>種目３</t>
    <rPh sb="0" eb="2">
      <t>シュモク</t>
    </rPh>
    <phoneticPr fontId="4"/>
  </si>
  <si>
    <t>種目４</t>
    <rPh sb="0" eb="2">
      <t>シュモク</t>
    </rPh>
    <phoneticPr fontId="4"/>
  </si>
  <si>
    <t>種目５</t>
    <rPh sb="0" eb="2">
      <t>シュモク</t>
    </rPh>
    <phoneticPr fontId="4"/>
  </si>
  <si>
    <t>姓</t>
    <rPh sb="0" eb="1">
      <t>セイ</t>
    </rPh>
    <phoneticPr fontId="4"/>
  </si>
  <si>
    <t>名</t>
    <rPh sb="0" eb="1">
      <t>メイ</t>
    </rPh>
    <phoneticPr fontId="4"/>
  </si>
  <si>
    <t>ｾｲ</t>
    <phoneticPr fontId="4"/>
  </si>
  <si>
    <t>ﾒｲ</t>
    <phoneticPr fontId="4"/>
  </si>
  <si>
    <t>記録</t>
    <rPh sb="0" eb="2">
      <t>キロク</t>
    </rPh>
    <phoneticPr fontId="4"/>
  </si>
  <si>
    <t>競技会</t>
    <rPh sb="0" eb="3">
      <t>キョウギカイ</t>
    </rPh>
    <phoneticPr fontId="4"/>
  </si>
  <si>
    <t>記入例</t>
    <rPh sb="0" eb="2">
      <t>キニュウ</t>
    </rPh>
    <rPh sb="2" eb="3">
      <t>レイ</t>
    </rPh>
    <phoneticPr fontId="4"/>
  </si>
  <si>
    <t>N123</t>
    <phoneticPr fontId="4"/>
  </si>
  <si>
    <t>小林</t>
    <rPh sb="0" eb="2">
      <t>コバヤシ</t>
    </rPh>
    <phoneticPr fontId="4"/>
  </si>
  <si>
    <t>太郎</t>
    <rPh sb="0" eb="2">
      <t>タロウ</t>
    </rPh>
    <phoneticPr fontId="4"/>
  </si>
  <si>
    <t>ｺﾊﾞﾔｼ</t>
    <phoneticPr fontId="4"/>
  </si>
  <si>
    <t>ﾀﾛｳ</t>
    <phoneticPr fontId="4"/>
  </si>
  <si>
    <t>Taro KOBAYASHI</t>
    <phoneticPr fontId="4"/>
  </si>
  <si>
    <t>高校</t>
    <rPh sb="0" eb="2">
      <t>コウコウ</t>
    </rPh>
    <phoneticPr fontId="4"/>
  </si>
  <si>
    <t>男</t>
  </si>
  <si>
    <t>3</t>
    <phoneticPr fontId="4"/>
  </si>
  <si>
    <t>0821</t>
    <phoneticPr fontId="4"/>
  </si>
  <si>
    <t>00000000000</t>
    <phoneticPr fontId="4"/>
  </si>
  <si>
    <t>JPN</t>
    <phoneticPr fontId="4"/>
  </si>
  <si>
    <t>2015地区予選</t>
    <rPh sb="4" eb="6">
      <t>チク</t>
    </rPh>
    <rPh sb="6" eb="8">
      <t>ヨセン</t>
    </rPh>
    <phoneticPr fontId="4"/>
  </si>
  <si>
    <t/>
  </si>
  <si>
    <t>高校対抗陸上</t>
    <rPh sb="0" eb="2">
      <t>コウコウ</t>
    </rPh>
    <rPh sb="2" eb="4">
      <t>タイコウ</t>
    </rPh>
    <rPh sb="4" eb="6">
      <t>リクジョウ</t>
    </rPh>
    <phoneticPr fontId="4"/>
  </si>
  <si>
    <t>○</t>
    <phoneticPr fontId="4"/>
  </si>
  <si>
    <t>県新人</t>
    <rPh sb="0" eb="1">
      <t>ケン</t>
    </rPh>
    <rPh sb="1" eb="3">
      <t>シンジン</t>
    </rPh>
    <phoneticPr fontId="4"/>
  </si>
  <si>
    <t>A</t>
    <phoneticPr fontId="4"/>
  </si>
  <si>
    <t>一般女子3000m</t>
    <rPh sb="0" eb="2">
      <t>イッパン</t>
    </rPh>
    <rPh sb="2" eb="4">
      <t>ジョシ</t>
    </rPh>
    <phoneticPr fontId="4"/>
  </si>
  <si>
    <t>10:03.00</t>
    <phoneticPr fontId="4"/>
  </si>
  <si>
    <t>佐藤</t>
    <rPh sb="0" eb="2">
      <t>サトウ</t>
    </rPh>
    <phoneticPr fontId="4"/>
  </si>
  <si>
    <t>花子</t>
    <rPh sb="0" eb="2">
      <t>ハナコ</t>
    </rPh>
    <phoneticPr fontId="4"/>
  </si>
  <si>
    <t>ｻﾄｳ</t>
    <phoneticPr fontId="4"/>
  </si>
  <si>
    <t>ﾊﾅｺ</t>
    <phoneticPr fontId="4"/>
  </si>
  <si>
    <t>Hanako SATO</t>
    <phoneticPr fontId="4"/>
  </si>
  <si>
    <t>一般</t>
    <rPh sb="0" eb="2">
      <t>イッパン</t>
    </rPh>
    <phoneticPr fontId="4"/>
  </si>
  <si>
    <t>女</t>
  </si>
  <si>
    <t>2</t>
    <phoneticPr fontId="4"/>
  </si>
  <si>
    <t>1103</t>
    <phoneticPr fontId="4"/>
  </si>
  <si>
    <t>00000000000</t>
    <phoneticPr fontId="4"/>
  </si>
  <si>
    <t>USA</t>
    <phoneticPr fontId="4"/>
  </si>
  <si>
    <t>春季記録会</t>
    <rPh sb="0" eb="2">
      <t>シュンキ</t>
    </rPh>
    <rPh sb="2" eb="5">
      <t>キロクカイ</t>
    </rPh>
    <phoneticPr fontId="4"/>
  </si>
  <si>
    <t>県大学陸上</t>
    <rPh sb="0" eb="1">
      <t>ケン</t>
    </rPh>
    <rPh sb="1" eb="3">
      <t>ダイガク</t>
    </rPh>
    <rPh sb="3" eb="5">
      <t>リクジョウ</t>
    </rPh>
    <phoneticPr fontId="4"/>
  </si>
  <si>
    <t>地区予選</t>
    <rPh sb="0" eb="2">
      <t>チク</t>
    </rPh>
    <rPh sb="2" eb="4">
      <t>ヨセン</t>
    </rPh>
    <phoneticPr fontId="4"/>
  </si>
  <si>
    <t>男子円盤投</t>
    <rPh sb="2" eb="4">
      <t>エンバン</t>
    </rPh>
    <rPh sb="4" eb="5">
      <t>ナ</t>
    </rPh>
    <phoneticPr fontId="4"/>
  </si>
  <si>
    <t>38m98</t>
    <phoneticPr fontId="4"/>
  </si>
  <si>
    <t xml:space="preserve">                                                                                                                                                </t>
    <phoneticPr fontId="4"/>
  </si>
  <si>
    <t xml:space="preserve"> 大　会　申　込　一　覧　表 </t>
    <rPh sb="1" eb="2">
      <t>ダイ</t>
    </rPh>
    <rPh sb="3" eb="4">
      <t>カイ</t>
    </rPh>
    <rPh sb="5" eb="6">
      <t>サル</t>
    </rPh>
    <rPh sb="7" eb="8">
      <t>コミ</t>
    </rPh>
    <rPh sb="9" eb="10">
      <t>イッ</t>
    </rPh>
    <rPh sb="11" eb="12">
      <t>ラン</t>
    </rPh>
    <rPh sb="13" eb="14">
      <t>ヒョウ</t>
    </rPh>
    <phoneticPr fontId="18"/>
  </si>
  <si>
    <t>競 技 会 名</t>
    <rPh sb="0" eb="1">
      <t>セリ</t>
    </rPh>
    <rPh sb="2" eb="3">
      <t>ワザ</t>
    </rPh>
    <rPh sb="4" eb="5">
      <t>カイ</t>
    </rPh>
    <rPh sb="6" eb="7">
      <t>メイ</t>
    </rPh>
    <phoneticPr fontId="4"/>
  </si>
  <si>
    <t>ッッッ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ｑ</t>
    <phoneticPr fontId="4"/>
  </si>
  <si>
    <t>種 別</t>
    <rPh sb="0" eb="1">
      <t>タネ</t>
    </rPh>
    <rPh sb="2" eb="3">
      <t>ベツ</t>
    </rPh>
    <phoneticPr fontId="4"/>
  </si>
  <si>
    <t>番号</t>
    <phoneticPr fontId="4"/>
  </si>
  <si>
    <t>ﾅﾝﾊﾞｰ</t>
    <phoneticPr fontId="4"/>
  </si>
  <si>
    <t>競 技 者 氏 名</t>
    <rPh sb="0" eb="1">
      <t>セリ</t>
    </rPh>
    <rPh sb="2" eb="3">
      <t>ワザ</t>
    </rPh>
    <rPh sb="4" eb="5">
      <t>モノ</t>
    </rPh>
    <rPh sb="6" eb="7">
      <t>シ</t>
    </rPh>
    <rPh sb="8" eb="9">
      <t>メイ</t>
    </rPh>
    <phoneticPr fontId="4"/>
  </si>
  <si>
    <t>性 別</t>
    <phoneticPr fontId="4"/>
  </si>
  <si>
    <t>学 年</t>
    <phoneticPr fontId="4"/>
  </si>
  <si>
    <t>種 目 １</t>
    <rPh sb="0" eb="1">
      <t>タネ</t>
    </rPh>
    <rPh sb="2" eb="3">
      <t>モク</t>
    </rPh>
    <phoneticPr fontId="4"/>
  </si>
  <si>
    <t>種 目 ２</t>
    <rPh sb="0" eb="1">
      <t>タネ</t>
    </rPh>
    <rPh sb="2" eb="3">
      <t>モク</t>
    </rPh>
    <phoneticPr fontId="4"/>
  </si>
  <si>
    <t>種 目 ３</t>
    <rPh sb="0" eb="1">
      <t>タネ</t>
    </rPh>
    <rPh sb="2" eb="3">
      <t>メ</t>
    </rPh>
    <phoneticPr fontId="4"/>
  </si>
  <si>
    <t>種 目 ４</t>
    <rPh sb="0" eb="1">
      <t>タネ</t>
    </rPh>
    <rPh sb="2" eb="3">
      <t>モク</t>
    </rPh>
    <phoneticPr fontId="4"/>
  </si>
  <si>
    <t>種 目 ５</t>
    <rPh sb="0" eb="1">
      <t>タネ</t>
    </rPh>
    <rPh sb="2" eb="3">
      <t>モク</t>
    </rPh>
    <phoneticPr fontId="4"/>
  </si>
  <si>
    <t>競技者正式名</t>
    <rPh sb="0" eb="3">
      <t>キョウギシャ</t>
    </rPh>
    <rPh sb="3" eb="5">
      <t>セイシキ</t>
    </rPh>
    <phoneticPr fontId="4"/>
  </si>
  <si>
    <t>競技者名略</t>
    <rPh sb="0" eb="3">
      <t>キョウギシャ</t>
    </rPh>
    <rPh sb="3" eb="4">
      <t>メイ</t>
    </rPh>
    <rPh sb="4" eb="5">
      <t>リャク</t>
    </rPh>
    <phoneticPr fontId="4"/>
  </si>
  <si>
    <t>競技者名英字</t>
    <rPh sb="0" eb="2">
      <t>キョウギ</t>
    </rPh>
    <rPh sb="3" eb="4">
      <t>メイ</t>
    </rPh>
    <rPh sb="4" eb="6">
      <t>エイジ</t>
    </rPh>
    <phoneticPr fontId="4"/>
  </si>
  <si>
    <t>陸連コード</t>
    <rPh sb="0" eb="2">
      <t>リクレン</t>
    </rPh>
    <phoneticPr fontId="4"/>
  </si>
  <si>
    <t>所属コード</t>
    <rPh sb="0" eb="2">
      <t>ショゾク</t>
    </rPh>
    <phoneticPr fontId="4"/>
  </si>
  <si>
    <t>所属名</t>
    <rPh sb="0" eb="2">
      <t>ショゾク</t>
    </rPh>
    <rPh sb="2" eb="3">
      <t>メイ</t>
    </rPh>
    <phoneticPr fontId="4"/>
  </si>
  <si>
    <t>所属正式名</t>
    <rPh sb="0" eb="2">
      <t>ショゾク</t>
    </rPh>
    <rPh sb="2" eb="4">
      <t>セイシキ</t>
    </rPh>
    <rPh sb="4" eb="5">
      <t>メイ</t>
    </rPh>
    <phoneticPr fontId="4"/>
  </si>
  <si>
    <t>所属名英字</t>
    <rPh sb="0" eb="2">
      <t>ショゾク</t>
    </rPh>
    <rPh sb="2" eb="3">
      <t>メイ</t>
    </rPh>
    <rPh sb="3" eb="5">
      <t>エイジ</t>
    </rPh>
    <phoneticPr fontId="4"/>
  </si>
  <si>
    <t>所属カナ</t>
    <rPh sb="0" eb="2">
      <t>ショゾク</t>
    </rPh>
    <phoneticPr fontId="4"/>
  </si>
  <si>
    <t>個人所属地</t>
    <rPh sb="0" eb="2">
      <t>コジン</t>
    </rPh>
    <rPh sb="2" eb="4">
      <t>ショゾク</t>
    </rPh>
    <rPh sb="4" eb="5">
      <t>チ</t>
    </rPh>
    <phoneticPr fontId="4"/>
  </si>
  <si>
    <t>記　録</t>
    <phoneticPr fontId="4"/>
  </si>
  <si>
    <t>ﾁｰﾑ</t>
    <phoneticPr fontId="4"/>
  </si>
  <si>
    <t>OP</t>
    <phoneticPr fontId="4"/>
  </si>
  <si>
    <t>氏名</t>
    <rPh sb="0" eb="2">
      <t>シメイ</t>
    </rPh>
    <phoneticPr fontId="4"/>
  </si>
  <si>
    <t>ｾｲ</t>
    <phoneticPr fontId="4"/>
  </si>
  <si>
    <t>ﾒｲ</t>
    <phoneticPr fontId="4"/>
  </si>
  <si>
    <t>申込ﾌｧｲﾙ
ナンバー</t>
  </si>
  <si>
    <t>団体略称名</t>
  </si>
  <si>
    <t>団体内
番号</t>
  </si>
  <si>
    <t>競技者NO</t>
    <phoneticPr fontId="4"/>
  </si>
  <si>
    <t>所属コード1</t>
  </si>
  <si>
    <t>所属コード2</t>
  </si>
  <si>
    <t>ナンバー</t>
  </si>
  <si>
    <t>ナンバー2</t>
  </si>
  <si>
    <t>競技者名</t>
  </si>
  <si>
    <t>競技者名カナ</t>
  </si>
  <si>
    <t>競技者名
略称</t>
  </si>
  <si>
    <t>競技者名英字</t>
    <rPh sb="0" eb="3">
      <t>キョウギシャ</t>
    </rPh>
    <rPh sb="3" eb="4">
      <t>メイ</t>
    </rPh>
    <rPh sb="4" eb="6">
      <t>エイジ</t>
    </rPh>
    <phoneticPr fontId="4"/>
  </si>
  <si>
    <t>性別</t>
  </si>
  <si>
    <t>生年</t>
  </si>
  <si>
    <t>月日</t>
  </si>
  <si>
    <t>個人所属地名</t>
  </si>
  <si>
    <t>陸連登録
個人コード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</si>
  <si>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</si>
  <si>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</si>
  <si>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</si>
  <si>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</si>
  <si>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</si>
  <si>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</si>
  <si>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</si>
  <si>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</si>
  <si>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</si>
  <si>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</si>
  <si>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</si>
  <si>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</si>
  <si>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</si>
  <si>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</si>
  <si>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</si>
  <si>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</si>
  <si>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</si>
  <si>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</si>
  <si>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</si>
  <si>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</si>
  <si>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種目確認
１</t>
  </si>
  <si>
    <t>種目確認
３</t>
  </si>
  <si>
    <t>種目確認
４</t>
  </si>
  <si>
    <t>団体番号</t>
    <rPh sb="0" eb="2">
      <t>ダンタイ</t>
    </rPh>
    <rPh sb="2" eb="4">
      <t>バンゴウ</t>
    </rPh>
    <phoneticPr fontId="27"/>
  </si>
  <si>
    <t>所属地
コード</t>
  </si>
  <si>
    <t>所属名</t>
  </si>
  <si>
    <t>所属名
カナ</t>
  </si>
  <si>
    <t>所属名
略称</t>
  </si>
  <si>
    <t>所属名
正式</t>
  </si>
  <si>
    <t>申込責任者</t>
  </si>
  <si>
    <t>責任者
電話番号</t>
  </si>
  <si>
    <t>競技役員１
　氏名</t>
    <rPh sb="0" eb="2">
      <t>キョウギ</t>
    </rPh>
    <rPh sb="2" eb="4">
      <t>ヤクイン</t>
    </rPh>
    <rPh sb="7" eb="9">
      <t>シメイ</t>
    </rPh>
    <phoneticPr fontId="4"/>
  </si>
  <si>
    <t>競技役員１
　部署</t>
    <rPh sb="0" eb="2">
      <t>キョウギ</t>
    </rPh>
    <rPh sb="2" eb="4">
      <t>ヤクイン</t>
    </rPh>
    <rPh sb="7" eb="9">
      <t>ブショ</t>
    </rPh>
    <phoneticPr fontId="4"/>
  </si>
  <si>
    <t>競技役員２
　氏名</t>
    <rPh sb="0" eb="2">
      <t>キョウギ</t>
    </rPh>
    <rPh sb="2" eb="4">
      <t>ヤクイン</t>
    </rPh>
    <rPh sb="7" eb="9">
      <t>シメイ</t>
    </rPh>
    <phoneticPr fontId="4"/>
  </si>
  <si>
    <t>競技役員２
　部署</t>
    <rPh sb="0" eb="2">
      <t>キョウギ</t>
    </rPh>
    <rPh sb="2" eb="4">
      <t>ヤクイン</t>
    </rPh>
    <rPh sb="7" eb="9">
      <t>ブショ</t>
    </rPh>
    <phoneticPr fontId="4"/>
  </si>
  <si>
    <t>種目確認
2</t>
    <phoneticPr fontId="1"/>
  </si>
  <si>
    <t>29A1</t>
    <phoneticPr fontId="1"/>
  </si>
  <si>
    <t>30A1</t>
    <phoneticPr fontId="1"/>
  </si>
  <si>
    <t>29C1</t>
    <phoneticPr fontId="1"/>
  </si>
  <si>
    <t>30C1</t>
    <phoneticPr fontId="1"/>
  </si>
  <si>
    <t>29D1</t>
    <phoneticPr fontId="1"/>
  </si>
  <si>
    <t>30D1</t>
    <phoneticPr fontId="1"/>
  </si>
  <si>
    <t>29E1</t>
    <phoneticPr fontId="1"/>
  </si>
  <si>
    <t>29E2</t>
    <phoneticPr fontId="1"/>
  </si>
  <si>
    <t>29D2</t>
    <phoneticPr fontId="1"/>
  </si>
  <si>
    <t>30D2</t>
    <phoneticPr fontId="1"/>
  </si>
  <si>
    <t>２９日種目</t>
    <rPh sb="0" eb="3">
      <t>ニココノカ</t>
    </rPh>
    <rPh sb="3" eb="5">
      <t>シュモク</t>
    </rPh>
    <phoneticPr fontId="4"/>
  </si>
  <si>
    <t>３０日種目</t>
    <rPh sb="2" eb="3">
      <t>ニチ</t>
    </rPh>
    <rPh sb="3" eb="5">
      <t>シュモク</t>
    </rPh>
    <phoneticPr fontId="4"/>
  </si>
  <si>
    <t>A</t>
    <phoneticPr fontId="1"/>
  </si>
  <si>
    <t>29A2</t>
    <phoneticPr fontId="1"/>
  </si>
  <si>
    <t>30A2</t>
    <phoneticPr fontId="1"/>
  </si>
  <si>
    <t>29C2</t>
    <phoneticPr fontId="1"/>
  </si>
  <si>
    <t>30C2</t>
    <phoneticPr fontId="1"/>
  </si>
  <si>
    <t>29RA1</t>
    <phoneticPr fontId="1"/>
  </si>
  <si>
    <t>29RC1</t>
    <phoneticPr fontId="1"/>
  </si>
  <si>
    <t>29RD1</t>
    <phoneticPr fontId="1"/>
  </si>
  <si>
    <t>30RA1</t>
    <phoneticPr fontId="1"/>
  </si>
  <si>
    <t>30RC1</t>
    <phoneticPr fontId="1"/>
  </si>
  <si>
    <t>29RA2</t>
    <phoneticPr fontId="1"/>
  </si>
  <si>
    <t>29RC2</t>
    <phoneticPr fontId="1"/>
  </si>
  <si>
    <t>30RA2</t>
    <phoneticPr fontId="1"/>
  </si>
  <si>
    <t>30RC2</t>
    <phoneticPr fontId="1"/>
  </si>
  <si>
    <t>29RD2</t>
    <phoneticPr fontId="1"/>
  </si>
  <si>
    <t>種目
コード１</t>
    <rPh sb="0" eb="2">
      <t>シュモク</t>
    </rPh>
    <phoneticPr fontId="4"/>
  </si>
  <si>
    <t>種目
コード２</t>
    <rPh sb="0" eb="2">
      <t>シュモク</t>
    </rPh>
    <phoneticPr fontId="4"/>
  </si>
  <si>
    <t>種目
コード３</t>
    <rPh sb="0" eb="2">
      <t>シュモク</t>
    </rPh>
    <phoneticPr fontId="4"/>
  </si>
  <si>
    <t>種目
コード４</t>
    <rPh sb="0" eb="2">
      <t>シュモク</t>
    </rPh>
    <phoneticPr fontId="4"/>
  </si>
  <si>
    <t>種目
コード５</t>
    <rPh sb="0" eb="2">
      <t>シュモク</t>
    </rPh>
    <phoneticPr fontId="4"/>
  </si>
  <si>
    <t>チームNo</t>
  </si>
  <si>
    <t>所属コード</t>
    <rPh sb="0" eb="2">
      <t>ショゾク</t>
    </rPh>
    <phoneticPr fontId="27"/>
  </si>
  <si>
    <t>チーム名</t>
    <rPh sb="3" eb="4">
      <t>メイ</t>
    </rPh>
    <phoneticPr fontId="27"/>
  </si>
  <si>
    <t>チームカナ</t>
    <phoneticPr fontId="27"/>
  </si>
  <si>
    <t>チーム略称</t>
    <rPh sb="3" eb="5">
      <t>リャクショウ</t>
    </rPh>
    <phoneticPr fontId="27"/>
  </si>
  <si>
    <t>チーム正式名称</t>
    <rPh sb="3" eb="5">
      <t>セイシキ</t>
    </rPh>
    <rPh sb="5" eb="7">
      <t>メイショウ</t>
    </rPh>
    <phoneticPr fontId="27"/>
  </si>
  <si>
    <t>ID</t>
    <phoneticPr fontId="27"/>
  </si>
  <si>
    <t>競技者No
ｺﾋﾟｰ後注意</t>
    <rPh sb="0" eb="3">
      <t>キョウギシャ</t>
    </rPh>
    <rPh sb="10" eb="11">
      <t>ゴ</t>
    </rPh>
    <rPh sb="11" eb="13">
      <t>チュウイ</t>
    </rPh>
    <phoneticPr fontId="27"/>
  </si>
  <si>
    <t>競技者名</t>
    <rPh sb="0" eb="3">
      <t>キョウギシャ</t>
    </rPh>
    <rPh sb="3" eb="4">
      <t>メイ</t>
    </rPh>
    <phoneticPr fontId="27"/>
  </si>
  <si>
    <t>競技コード</t>
    <rPh sb="0" eb="2">
      <t>キョウギ</t>
    </rPh>
    <phoneticPr fontId="27"/>
  </si>
  <si>
    <t>自己記録</t>
    <rPh sb="0" eb="2">
      <t>ジコ</t>
    </rPh>
    <rPh sb="2" eb="4">
      <t>キロク</t>
    </rPh>
    <phoneticPr fontId="27"/>
  </si>
  <si>
    <t>コード</t>
  </si>
  <si>
    <t>団体名</t>
    <rPh sb="0" eb="2">
      <t>ダンタイ</t>
    </rPh>
    <rPh sb="2" eb="3">
      <t>メイ</t>
    </rPh>
    <phoneticPr fontId="4"/>
  </si>
  <si>
    <t>松戸市陸協</t>
    <rPh sb="0" eb="3">
      <t>マツドシ</t>
    </rPh>
    <rPh sb="3" eb="5">
      <t>リクキョウ</t>
    </rPh>
    <phoneticPr fontId="6"/>
  </si>
  <si>
    <t>松戸高</t>
  </si>
  <si>
    <t>小金高</t>
  </si>
  <si>
    <t>松戸国際高</t>
  </si>
  <si>
    <t>松戸六実高</t>
  </si>
  <si>
    <t>松戸馬橋高</t>
  </si>
  <si>
    <t>松戸向陽高</t>
  </si>
  <si>
    <t>市立松戸高</t>
  </si>
  <si>
    <t>専修大松戸高</t>
  </si>
  <si>
    <t>聖徳大附女高</t>
  </si>
  <si>
    <t>東葛飾高</t>
  </si>
  <si>
    <t>柏高</t>
  </si>
  <si>
    <t>柏陵高</t>
  </si>
  <si>
    <t>柏南高</t>
  </si>
  <si>
    <t>柏中央高</t>
  </si>
  <si>
    <t>沼南高</t>
  </si>
  <si>
    <t>沼南高柳高</t>
  </si>
  <si>
    <t>柏の葉高</t>
  </si>
  <si>
    <t>市立柏高</t>
  </si>
  <si>
    <t>日体大柏高</t>
  </si>
  <si>
    <t>流経大付柏高</t>
  </si>
  <si>
    <t>芝浦工大柏高</t>
  </si>
  <si>
    <t>二松学舎柏高</t>
  </si>
  <si>
    <t>清水高</t>
  </si>
  <si>
    <t>野田中央高</t>
  </si>
  <si>
    <t>関宿高</t>
  </si>
  <si>
    <t>西武台千葉高</t>
  </si>
  <si>
    <t>流山高</t>
  </si>
  <si>
    <t>流山南高</t>
  </si>
  <si>
    <t>流山北高</t>
  </si>
  <si>
    <t>流山おおたか高</t>
  </si>
  <si>
    <t>我孫子高</t>
  </si>
  <si>
    <t>我孫子東高</t>
  </si>
  <si>
    <t>中央学院高</t>
  </si>
  <si>
    <t>我孫子二階堂高</t>
  </si>
  <si>
    <t>鎌ヶ谷高</t>
  </si>
  <si>
    <t>鎌ヶ谷西高</t>
  </si>
  <si>
    <t>国府台高</t>
  </si>
  <si>
    <t>国分高</t>
  </si>
  <si>
    <t>市川工高</t>
  </si>
  <si>
    <t>市川東高</t>
  </si>
  <si>
    <t>行徳高</t>
  </si>
  <si>
    <t>市川南高</t>
  </si>
  <si>
    <t>市川昴高</t>
  </si>
  <si>
    <t>筑波大附聴覚高</t>
  </si>
  <si>
    <t>市川高</t>
  </si>
  <si>
    <t>千葉商科大付高</t>
  </si>
  <si>
    <t>和洋国府台女高</t>
  </si>
  <si>
    <t>国府台女学院高</t>
  </si>
  <si>
    <t>昭和学院高</t>
  </si>
  <si>
    <t>不二女高</t>
  </si>
  <si>
    <t>日出学園高</t>
  </si>
  <si>
    <t>船橋高</t>
  </si>
  <si>
    <t>薬園台高</t>
  </si>
  <si>
    <t>船橋東高</t>
  </si>
  <si>
    <t>船橋北高</t>
  </si>
  <si>
    <t>船橋啓明高</t>
  </si>
  <si>
    <t>船橋古和釜高</t>
  </si>
  <si>
    <t>船橋芝山高</t>
  </si>
  <si>
    <t>船橋法典高</t>
  </si>
  <si>
    <t>船橋二和高</t>
  </si>
  <si>
    <t>船橋豊富高</t>
  </si>
  <si>
    <t>市立船橋高</t>
  </si>
  <si>
    <t>日大習志野高</t>
  </si>
  <si>
    <t>千葉日大一高</t>
  </si>
  <si>
    <t>東京学館船橋高</t>
  </si>
  <si>
    <t>東葉高</t>
  </si>
  <si>
    <t>白井高</t>
  </si>
  <si>
    <t>松戸一中</t>
    <rPh sb="0" eb="2">
      <t>マツド</t>
    </rPh>
    <phoneticPr fontId="4"/>
  </si>
  <si>
    <t>松戸二中</t>
  </si>
  <si>
    <t>松戸三中</t>
  </si>
  <si>
    <t>松戸四中</t>
  </si>
  <si>
    <t>松戸五中</t>
  </si>
  <si>
    <t>松戸六中</t>
  </si>
  <si>
    <t>小金中</t>
  </si>
  <si>
    <t>常盤平中</t>
  </si>
  <si>
    <t>栗ヶ沢中</t>
  </si>
  <si>
    <t>六実中</t>
  </si>
  <si>
    <t>小金南中</t>
  </si>
  <si>
    <t>古ヶ崎中</t>
  </si>
  <si>
    <t>牧野原中</t>
  </si>
  <si>
    <t>根木内中</t>
  </si>
  <si>
    <t>河原塚中</t>
  </si>
  <si>
    <t>新松戸南中</t>
  </si>
  <si>
    <t>金ヶ作中</t>
  </si>
  <si>
    <t>和名ヶ谷中</t>
  </si>
  <si>
    <t>旭町中</t>
  </si>
  <si>
    <t>小金北中</t>
  </si>
  <si>
    <t>聖徳大附中</t>
  </si>
  <si>
    <t>専修大松戸中</t>
  </si>
  <si>
    <t>柏中</t>
  </si>
  <si>
    <t>柏二中</t>
  </si>
  <si>
    <t>土中</t>
  </si>
  <si>
    <t>富勢中</t>
  </si>
  <si>
    <t>田中中</t>
  </si>
  <si>
    <t>光ヶ丘中</t>
  </si>
  <si>
    <t>柏三中</t>
  </si>
  <si>
    <t>柏四中</t>
  </si>
  <si>
    <t>柏南部中</t>
    <rPh sb="0" eb="1">
      <t>カシワ</t>
    </rPh>
    <phoneticPr fontId="6"/>
  </si>
  <si>
    <t>柏五中</t>
  </si>
  <si>
    <t>酒井根中</t>
  </si>
  <si>
    <t>西原中</t>
  </si>
  <si>
    <t>逆井中</t>
  </si>
  <si>
    <t>松葉中</t>
  </si>
  <si>
    <t>中原中</t>
  </si>
  <si>
    <t>豊四季中</t>
  </si>
  <si>
    <t>風早中</t>
  </si>
  <si>
    <t>手賀中</t>
  </si>
  <si>
    <t>大津ヶ丘中</t>
  </si>
  <si>
    <t>高柳中</t>
  </si>
  <si>
    <t>柏の葉中</t>
    <rPh sb="0" eb="1">
      <t>カシワ</t>
    </rPh>
    <rPh sb="2" eb="3">
      <t>ハ</t>
    </rPh>
    <phoneticPr fontId="4"/>
  </si>
  <si>
    <t>東葛飾中</t>
    <rPh sb="1" eb="3">
      <t>カツシカ</t>
    </rPh>
    <rPh sb="3" eb="4">
      <t>チュウ</t>
    </rPh>
    <phoneticPr fontId="4"/>
  </si>
  <si>
    <t>芝浦工大柏中</t>
  </si>
  <si>
    <t>麗澤中</t>
  </si>
  <si>
    <t>二松大柏中</t>
  </si>
  <si>
    <t>野田一中</t>
    <rPh sb="0" eb="2">
      <t>ノダ</t>
    </rPh>
    <phoneticPr fontId="4"/>
  </si>
  <si>
    <t>野田二中</t>
    <rPh sb="0" eb="2">
      <t>ノダ</t>
    </rPh>
    <phoneticPr fontId="4"/>
  </si>
  <si>
    <t>野田東部中</t>
    <rPh sb="0" eb="2">
      <t>ノダ</t>
    </rPh>
    <phoneticPr fontId="4"/>
  </si>
  <si>
    <t>野田南部中</t>
    <rPh sb="0" eb="2">
      <t>ノダ</t>
    </rPh>
    <phoneticPr fontId="4"/>
  </si>
  <si>
    <t>野田北部中</t>
    <rPh sb="0" eb="2">
      <t>ノダ</t>
    </rPh>
    <phoneticPr fontId="4"/>
  </si>
  <si>
    <t>福田中</t>
  </si>
  <si>
    <t>川間中</t>
  </si>
  <si>
    <t>岩名中</t>
  </si>
  <si>
    <t>木間ケ瀬中</t>
  </si>
  <si>
    <t>二川中</t>
  </si>
  <si>
    <t>関宿中</t>
  </si>
  <si>
    <t>西武台中</t>
  </si>
  <si>
    <t>流山南部中</t>
    <rPh sb="0" eb="2">
      <t>ナガレヤマ</t>
    </rPh>
    <phoneticPr fontId="4"/>
  </si>
  <si>
    <t>常盤松中</t>
  </si>
  <si>
    <t>流山北部中</t>
    <rPh sb="0" eb="2">
      <t>ナガレヤマ</t>
    </rPh>
    <phoneticPr fontId="4"/>
  </si>
  <si>
    <t>流山東部中</t>
    <rPh sb="0" eb="2">
      <t>ナガレヤマ</t>
    </rPh>
    <phoneticPr fontId="4"/>
  </si>
  <si>
    <t>東深井中</t>
  </si>
  <si>
    <t>八木中</t>
  </si>
  <si>
    <t>南流山中</t>
  </si>
  <si>
    <t>西初石中</t>
  </si>
  <si>
    <t>おおたかの森中</t>
    <rPh sb="5" eb="6">
      <t>モリ</t>
    </rPh>
    <phoneticPr fontId="4"/>
  </si>
  <si>
    <t>我孫子中</t>
  </si>
  <si>
    <t>湖北中</t>
  </si>
  <si>
    <t>布佐中</t>
  </si>
  <si>
    <t>湖北台中</t>
  </si>
  <si>
    <t>久寺家中</t>
  </si>
  <si>
    <t>白山中</t>
  </si>
  <si>
    <t>鎌ケ谷中</t>
    <rPh sb="0" eb="3">
      <t>カマガヤ</t>
    </rPh>
    <phoneticPr fontId="6"/>
  </si>
  <si>
    <t>鎌ケ谷二中</t>
    <rPh sb="0" eb="3">
      <t>カマガヤ</t>
    </rPh>
    <phoneticPr fontId="6"/>
  </si>
  <si>
    <t>鎌ケ谷三中</t>
    <rPh sb="0" eb="3">
      <t>カマガヤ</t>
    </rPh>
    <phoneticPr fontId="6"/>
  </si>
  <si>
    <t>鎌ケ谷四中</t>
    <rPh sb="0" eb="3">
      <t>カマガヤ</t>
    </rPh>
    <phoneticPr fontId="6"/>
  </si>
  <si>
    <t>鎌ケ谷五中</t>
    <rPh sb="0" eb="3">
      <t>カマガヤ</t>
    </rPh>
    <phoneticPr fontId="6"/>
  </si>
  <si>
    <t>ﾌﾘｶﾅ（半角）</t>
    <rPh sb="5" eb="7">
      <t>ハンカク</t>
    </rPh>
    <phoneticPr fontId="21"/>
  </si>
  <si>
    <t>団体 登録
都道府県名</t>
    <rPh sb="0" eb="2">
      <t>ダンタイ</t>
    </rPh>
    <rPh sb="3" eb="5">
      <t>トウロク</t>
    </rPh>
    <rPh sb="6" eb="10">
      <t>トドウフケン</t>
    </rPh>
    <rPh sb="10" eb="11">
      <t>メイ</t>
    </rPh>
    <phoneticPr fontId="4"/>
  </si>
  <si>
    <t>ﾌﾘｶﾅ（半角）</t>
    <phoneticPr fontId="4"/>
  </si>
  <si>
    <t>団 体 ･ チーム登録名</t>
    <rPh sb="0" eb="1">
      <t>ダン</t>
    </rPh>
    <rPh sb="2" eb="3">
      <t>タイ</t>
    </rPh>
    <rPh sb="9" eb="11">
      <t>トウロク</t>
    </rPh>
    <rPh sb="11" eb="12">
      <t>メイ</t>
    </rPh>
    <phoneticPr fontId="21"/>
  </si>
  <si>
    <t>団体略称名</t>
    <rPh sb="0" eb="2">
      <t>ダンタイ</t>
    </rPh>
    <rPh sb="2" eb="4">
      <t>リャクショウ</t>
    </rPh>
    <rPh sb="4" eb="5">
      <t>メイ</t>
    </rPh>
    <phoneticPr fontId="4"/>
  </si>
  <si>
    <t>団　体　所　在　地
（個人申込者は住所）</t>
    <rPh sb="0" eb="1">
      <t>ダン</t>
    </rPh>
    <rPh sb="2" eb="3">
      <t>カラダ</t>
    </rPh>
    <rPh sb="4" eb="5">
      <t>ショ</t>
    </rPh>
    <rPh sb="6" eb="7">
      <t>ザイ</t>
    </rPh>
    <rPh sb="8" eb="9">
      <t>チ</t>
    </rPh>
    <rPh sb="11" eb="13">
      <t>コジン</t>
    </rPh>
    <rPh sb="13" eb="15">
      <t>モウシコミ</t>
    </rPh>
    <rPh sb="15" eb="16">
      <t>シャ</t>
    </rPh>
    <rPh sb="17" eb="19">
      <t>ジュウショ</t>
    </rPh>
    <phoneticPr fontId="21"/>
  </si>
  <si>
    <t>〒</t>
    <phoneticPr fontId="4"/>
  </si>
  <si>
    <t>Tel</t>
    <phoneticPr fontId="4"/>
  </si>
  <si>
    <t>Fax</t>
    <phoneticPr fontId="4"/>
  </si>
  <si>
    <t>申込責任者名</t>
    <phoneticPr fontId="4"/>
  </si>
  <si>
    <t>㊞</t>
    <phoneticPr fontId="4"/>
  </si>
  <si>
    <t>所　属　長　名
（個人申込は責任者名）</t>
    <rPh sb="9" eb="11">
      <t>コジン</t>
    </rPh>
    <rPh sb="11" eb="13">
      <t>モウシコミ</t>
    </rPh>
    <rPh sb="14" eb="17">
      <t>セキニンシャ</t>
    </rPh>
    <rPh sb="17" eb="18">
      <t>メイ</t>
    </rPh>
    <phoneticPr fontId="4"/>
  </si>
  <si>
    <t>申込責任者
連絡先電話</t>
    <phoneticPr fontId="4"/>
  </si>
  <si>
    <t>競　技 役　員</t>
    <rPh sb="0" eb="1">
      <t>セリ</t>
    </rPh>
    <rPh sb="2" eb="3">
      <t>ワザ</t>
    </rPh>
    <rPh sb="4" eb="5">
      <t>エキ</t>
    </rPh>
    <rPh sb="6" eb="7">
      <t>イン</t>
    </rPh>
    <phoneticPr fontId="4"/>
  </si>
  <si>
    <t>氏 名</t>
    <rPh sb="0" eb="1">
      <t>シ</t>
    </rPh>
    <rPh sb="2" eb="3">
      <t>メイ</t>
    </rPh>
    <phoneticPr fontId="4"/>
  </si>
  <si>
    <t>部署</t>
    <rPh sb="0" eb="2">
      <t>ブショ</t>
    </rPh>
    <phoneticPr fontId="4"/>
  </si>
  <si>
    <r>
      <rPr>
        <b/>
        <sz val="12"/>
        <color indexed="8"/>
        <rFont val="ＭＳ Ｐ明朝"/>
        <family val="1"/>
        <charset val="128"/>
      </rPr>
      <t>２９日</t>
    </r>
    <r>
      <rPr>
        <sz val="11"/>
        <color indexed="8"/>
        <rFont val="ＭＳ Ｐ明朝"/>
        <family val="1"/>
        <charset val="128"/>
      </rPr>
      <t>　競技場入場者リストバンド必要数（競技者・監督・顧問他人数）</t>
    </r>
    <rPh sb="2" eb="3">
      <t>ニチ</t>
    </rPh>
    <rPh sb="4" eb="7">
      <t>キョウギジョウ</t>
    </rPh>
    <rPh sb="7" eb="9">
      <t>ニュウジョウ</t>
    </rPh>
    <rPh sb="9" eb="10">
      <t>シャ</t>
    </rPh>
    <rPh sb="16" eb="18">
      <t>ヒツヨウ</t>
    </rPh>
    <rPh sb="18" eb="19">
      <t>スウ</t>
    </rPh>
    <rPh sb="20" eb="23">
      <t>キョウギシャ</t>
    </rPh>
    <rPh sb="24" eb="26">
      <t>カントク</t>
    </rPh>
    <rPh sb="27" eb="29">
      <t>コモン</t>
    </rPh>
    <rPh sb="29" eb="30">
      <t>タ</t>
    </rPh>
    <rPh sb="30" eb="32">
      <t>ニンズウ</t>
    </rPh>
    <phoneticPr fontId="4"/>
  </si>
  <si>
    <r>
      <rPr>
        <b/>
        <sz val="12"/>
        <rFont val="ＭＳ Ｐ明朝"/>
        <family val="1"/>
        <charset val="128"/>
      </rPr>
      <t>３０日</t>
    </r>
    <r>
      <rPr>
        <sz val="11"/>
        <rFont val="ＭＳ Ｐ明朝"/>
        <family val="1"/>
        <charset val="128"/>
      </rPr>
      <t>　競技場入場者リストバンド必要数（競技者・監督・顧問他人数）</t>
    </r>
    <rPh sb="2" eb="3">
      <t>ニチ</t>
    </rPh>
    <rPh sb="16" eb="18">
      <t>ヒツヨウ</t>
    </rPh>
    <rPh sb="30" eb="32">
      <t>ニンズウ</t>
    </rPh>
    <phoneticPr fontId="4"/>
  </si>
  <si>
    <t>令和２年度松戸市陸上競技選手県大会 兼　第１９７回松戸市陸上競技記録会</t>
    <rPh sb="0" eb="2">
      <t>レイワ</t>
    </rPh>
    <rPh sb="3" eb="5">
      <t>ネンド</t>
    </rPh>
    <rPh sb="5" eb="8">
      <t>マツドシ</t>
    </rPh>
    <rPh sb="8" eb="10">
      <t>リクジョウ</t>
    </rPh>
    <rPh sb="10" eb="12">
      <t>キョウギ</t>
    </rPh>
    <rPh sb="12" eb="14">
      <t>センシュ</t>
    </rPh>
    <rPh sb="14" eb="15">
      <t>ケン</t>
    </rPh>
    <rPh sb="15" eb="17">
      <t>タイカイ</t>
    </rPh>
    <rPh sb="18" eb="19">
      <t>ケン</t>
    </rPh>
    <rPh sb="20" eb="21">
      <t>ダイ</t>
    </rPh>
    <rPh sb="24" eb="25">
      <t>カイ</t>
    </rPh>
    <rPh sb="25" eb="28">
      <t>マツドシ</t>
    </rPh>
    <rPh sb="28" eb="30">
      <t>リクジョウ</t>
    </rPh>
    <rPh sb="30" eb="32">
      <t>キョウギ</t>
    </rPh>
    <rPh sb="32" eb="34">
      <t>キロク</t>
    </rPh>
    <rPh sb="34" eb="35">
      <t>カイ</t>
    </rPh>
    <phoneticPr fontId="4"/>
  </si>
  <si>
    <t>団体参加者数２９日</t>
    <rPh sb="0" eb="2">
      <t>ダンタイ</t>
    </rPh>
    <rPh sb="2" eb="4">
      <t>サンカ</t>
    </rPh>
    <rPh sb="4" eb="5">
      <t>シャ</t>
    </rPh>
    <rPh sb="5" eb="6">
      <t>スウ</t>
    </rPh>
    <rPh sb="8" eb="9">
      <t>ニチ</t>
    </rPh>
    <phoneticPr fontId="27"/>
  </si>
  <si>
    <t>団体参加者数３０日</t>
    <rPh sb="0" eb="2">
      <t>ダンタイ</t>
    </rPh>
    <rPh sb="2" eb="4">
      <t>サンカ</t>
    </rPh>
    <rPh sb="4" eb="5">
      <t>シャ</t>
    </rPh>
    <rPh sb="5" eb="6">
      <t>スウ</t>
    </rPh>
    <rPh sb="8" eb="9">
      <t>ニチ</t>
    </rPh>
    <phoneticPr fontId="27"/>
  </si>
  <si>
    <t>　必須入力①</t>
    <phoneticPr fontId="4"/>
  </si>
  <si>
    <t>入力については下記注意事項で確認。入力完了後下部の集計表確認</t>
    <rPh sb="0" eb="2">
      <t>ニュウリョク</t>
    </rPh>
    <rPh sb="7" eb="9">
      <t>カキ</t>
    </rPh>
    <rPh sb="9" eb="11">
      <t>チュウイ</t>
    </rPh>
    <rPh sb="11" eb="13">
      <t>ジコウ</t>
    </rPh>
    <rPh sb="14" eb="16">
      <t>カクニン</t>
    </rPh>
    <rPh sb="17" eb="19">
      <t>ニュウリョク</t>
    </rPh>
    <rPh sb="19" eb="21">
      <t>カンリョウ</t>
    </rPh>
    <rPh sb="21" eb="22">
      <t>ゴ</t>
    </rPh>
    <rPh sb="22" eb="24">
      <t>カブ</t>
    </rPh>
    <rPh sb="25" eb="27">
      <t>シュウケイ</t>
    </rPh>
    <rPh sb="27" eb="28">
      <t>オモテ</t>
    </rPh>
    <rPh sb="28" eb="30">
      <t>カクニン</t>
    </rPh>
    <phoneticPr fontId="4"/>
  </si>
  <si>
    <t>参加競技者データの入力シート</t>
    <rPh sb="0" eb="2">
      <t>サンカ</t>
    </rPh>
    <rPh sb="2" eb="5">
      <t>キョウギシャ</t>
    </rPh>
    <rPh sb="9" eb="11">
      <t>ニュウリョク</t>
    </rPh>
    <phoneticPr fontId="4"/>
  </si>
  <si>
    <t>　必須入力②</t>
    <phoneticPr fontId="4"/>
  </si>
  <si>
    <r>
      <t>この申込一覧表は、データ入力完了後印刷。</t>
    </r>
    <r>
      <rPr>
        <b/>
        <sz val="12"/>
        <color indexed="10"/>
        <rFont val="ＭＳ Ｐゴシック"/>
        <family val="3"/>
        <charset val="128"/>
      </rPr>
      <t>所属長押印後、当日参加費と併せて受付に提出</t>
    </r>
    <r>
      <rPr>
        <sz val="12"/>
        <color indexed="10"/>
        <rFont val="ＭＳ Ｐゴシック"/>
        <family val="3"/>
        <charset val="128"/>
      </rPr>
      <t>。</t>
    </r>
    <rPh sb="2" eb="4">
      <t>モウシコミ</t>
    </rPh>
    <rPh sb="4" eb="6">
      <t>イチラン</t>
    </rPh>
    <rPh sb="6" eb="7">
      <t>ヒョウ</t>
    </rPh>
    <rPh sb="12" eb="14">
      <t>ニュウリョク</t>
    </rPh>
    <rPh sb="14" eb="16">
      <t>カンリョウ</t>
    </rPh>
    <rPh sb="16" eb="17">
      <t>ゴ</t>
    </rPh>
    <rPh sb="17" eb="19">
      <t>インサツ</t>
    </rPh>
    <rPh sb="20" eb="23">
      <t>ショゾクチョウ</t>
    </rPh>
    <rPh sb="23" eb="25">
      <t>オウイン</t>
    </rPh>
    <rPh sb="25" eb="26">
      <t>ゴ</t>
    </rPh>
    <rPh sb="29" eb="32">
      <t>サンカヒ</t>
    </rPh>
    <rPh sb="33" eb="34">
      <t>アワ</t>
    </rPh>
    <phoneticPr fontId="4"/>
  </si>
  <si>
    <t>　大会申込一覧表 。
　参加団体についての
　項目記入シート。</t>
    <phoneticPr fontId="4"/>
  </si>
  <si>
    <t>都道府県陸協登録の個人申込者等は、団体所在地欄を代表者の住所・連絡先で入力。
なお、感染症防止対策負担を競技者を除く方にもお願いしています。一人一日５０円です。
競技会当日の競技場入場（観客ではない、監督・顧問・ｺｰﾁ等を含む）者数をご記入ください。
参加申込み団体（個人）皆様の、ご理解とご協力を、よろしくお願いします。</t>
    <rPh sb="9" eb="11">
      <t>コジン</t>
    </rPh>
    <rPh sb="14" eb="15">
      <t>ナド</t>
    </rPh>
    <rPh sb="22" eb="23">
      <t>ラン</t>
    </rPh>
    <rPh sb="42" eb="45">
      <t>カンセンショウ</t>
    </rPh>
    <rPh sb="45" eb="47">
      <t>ボウシ</t>
    </rPh>
    <rPh sb="47" eb="49">
      <t>タイサク</t>
    </rPh>
    <rPh sb="49" eb="51">
      <t>フタン</t>
    </rPh>
    <rPh sb="52" eb="55">
      <t>キョウギシャ</t>
    </rPh>
    <rPh sb="56" eb="57">
      <t>ノゾ</t>
    </rPh>
    <rPh sb="58" eb="59">
      <t>カタ</t>
    </rPh>
    <rPh sb="62" eb="63">
      <t>ネガ</t>
    </rPh>
    <rPh sb="70" eb="72">
      <t>ヒトリ</t>
    </rPh>
    <rPh sb="72" eb="74">
      <t>イチニチ</t>
    </rPh>
    <rPh sb="76" eb="77">
      <t>エン</t>
    </rPh>
    <rPh sb="81" eb="84">
      <t>キョウギカイ</t>
    </rPh>
    <rPh sb="84" eb="86">
      <t>トウジツ</t>
    </rPh>
    <rPh sb="87" eb="90">
      <t>キョウギジョウ</t>
    </rPh>
    <rPh sb="90" eb="92">
      <t>ニュウジョウ</t>
    </rPh>
    <rPh sb="93" eb="95">
      <t>カンキャク</t>
    </rPh>
    <rPh sb="100" eb="102">
      <t>カントク</t>
    </rPh>
    <rPh sb="103" eb="105">
      <t>コモン</t>
    </rPh>
    <rPh sb="109" eb="110">
      <t>ナド</t>
    </rPh>
    <rPh sb="111" eb="112">
      <t>フク</t>
    </rPh>
    <rPh sb="114" eb="115">
      <t>シャ</t>
    </rPh>
    <rPh sb="115" eb="116">
      <t>スウ</t>
    </rPh>
    <rPh sb="118" eb="120">
      <t>キニュウ</t>
    </rPh>
    <rPh sb="126" eb="128">
      <t>サンカ</t>
    </rPh>
    <rPh sb="128" eb="130">
      <t>モウシコ</t>
    </rPh>
    <rPh sb="131" eb="133">
      <t>ダンタイ</t>
    </rPh>
    <rPh sb="134" eb="136">
      <t>コジン</t>
    </rPh>
    <rPh sb="137" eb="139">
      <t>ミナサマ</t>
    </rPh>
    <rPh sb="142" eb="144">
      <t>リカイ</t>
    </rPh>
    <rPh sb="146" eb="148">
      <t>キョウリョク</t>
    </rPh>
    <rPh sb="155" eb="156">
      <t>ネガ</t>
    </rPh>
    <phoneticPr fontId="4"/>
  </si>
  <si>
    <t>ＭＲＫ ＮＡＮＳ２１Ｖ(WST) 197thEntryFile</t>
    <phoneticPr fontId="4"/>
  </si>
  <si>
    <t>２９日リレー
４✕１００ｍR</t>
    <rPh sb="2" eb="3">
      <t>ニチ</t>
    </rPh>
    <phoneticPr fontId="4"/>
  </si>
  <si>
    <t>３０日リレー
４✕４００ｍR</t>
    <rPh sb="2" eb="3">
      <t>ニチ</t>
    </rPh>
    <phoneticPr fontId="4"/>
  </si>
  <si>
    <r>
      <t xml:space="preserve">競技会名 令和２年度松戸市陸上競技選手権大会　兼　第１９７回松戸市陸上競技記録会
  </t>
    </r>
    <r>
      <rPr>
        <b/>
        <sz val="20"/>
        <rFont val="ＭＳ Ｐ明朝"/>
        <family val="1"/>
        <charset val="128"/>
      </rPr>
      <t>競 技 者 デ ー タ 入 力 シ ー ト</t>
    </r>
    <rPh sb="5" eb="7">
      <t>レイワ</t>
    </rPh>
    <rPh sb="8" eb="10">
      <t>ネンド</t>
    </rPh>
    <rPh sb="10" eb="13">
      <t>マツドシ</t>
    </rPh>
    <rPh sb="13" eb="15">
      <t>リクジョウ</t>
    </rPh>
    <rPh sb="15" eb="17">
      <t>キョウギ</t>
    </rPh>
    <rPh sb="17" eb="19">
      <t>センシュ</t>
    </rPh>
    <rPh sb="19" eb="20">
      <t>ケン</t>
    </rPh>
    <rPh sb="20" eb="22">
      <t>タイカイ</t>
    </rPh>
    <rPh sb="23" eb="24">
      <t>ケン</t>
    </rPh>
    <rPh sb="25" eb="26">
      <t>ダイ</t>
    </rPh>
    <rPh sb="29" eb="30">
      <t>カイ</t>
    </rPh>
    <rPh sb="30" eb="33">
      <t>マツドシ</t>
    </rPh>
    <rPh sb="33" eb="35">
      <t>リクジョウ</t>
    </rPh>
    <rPh sb="35" eb="37">
      <t>キョウギ</t>
    </rPh>
    <rPh sb="37" eb="39">
      <t>キロク</t>
    </rPh>
    <rPh sb="39" eb="40">
      <t>カイ</t>
    </rPh>
    <rPh sb="55" eb="56">
      <t>イリ</t>
    </rPh>
    <rPh sb="57" eb="58">
      <t>チカラ</t>
    </rPh>
    <phoneticPr fontId="4"/>
  </si>
  <si>
    <t>種目入力は、種別と性別の両方選択入力後可能です。</t>
    <rPh sb="6" eb="8">
      <t>シュベツ</t>
    </rPh>
    <rPh sb="9" eb="11">
      <t>セイベツ</t>
    </rPh>
    <rPh sb="12" eb="14">
      <t>リョウホウ</t>
    </rPh>
    <rPh sb="14" eb="16">
      <t>センタク</t>
    </rPh>
    <rPh sb="18" eb="19">
      <t>ゴ</t>
    </rPh>
    <rPh sb="19" eb="21">
      <t>カノウ</t>
    </rPh>
    <phoneticPr fontId="4"/>
  </si>
  <si>
    <t>ベスト記録(PB)は番組編成のため必須です｡
数値形式は入力例参照。</t>
    <rPh sb="23" eb="25">
      <t>スウチ</t>
    </rPh>
    <phoneticPr fontId="4"/>
  </si>
  <si>
    <t>4m32</t>
    <phoneticPr fontId="4"/>
  </si>
  <si>
    <t>43.21</t>
    <phoneticPr fontId="4"/>
  </si>
  <si>
    <t>15.67</t>
    <phoneticPr fontId="4"/>
  </si>
  <si>
    <t>4.12.34</t>
    <phoneticPr fontId="4"/>
  </si>
  <si>
    <t>3.34.56</t>
    <phoneticPr fontId="4"/>
  </si>
  <si>
    <t>1m34</t>
    <phoneticPr fontId="4"/>
  </si>
  <si>
    <t>51.23</t>
    <phoneticPr fontId="4"/>
  </si>
  <si>
    <t>15.11.23</t>
    <phoneticPr fontId="4"/>
  </si>
  <si>
    <r>
      <rPr>
        <b/>
        <sz val="20"/>
        <color rgb="FFFF0000"/>
        <rFont val="ＭＳ Ｐゴシック"/>
        <family val="3"/>
        <charset val="128"/>
      </rPr>
      <t>要注意</t>
    </r>
    <r>
      <rPr>
        <b/>
        <sz val="18"/>
        <rFont val="ＭＳ Ｐゴシック"/>
        <family val="3"/>
        <charset val="128"/>
      </rPr>
      <t>「競技者データ」「種目ベスト記録入力」のデータ入力で姓名の漢字以外
全て、数字とアルファベットの入力は、入力モードは全て「半角英数」モードです。</t>
    </r>
    <rPh sb="0" eb="3">
      <t>ヨウチュウイ</t>
    </rPh>
    <rPh sb="12" eb="14">
      <t>シュモク</t>
    </rPh>
    <rPh sb="19" eb="21">
      <t>ニュウリョク</t>
    </rPh>
    <rPh sb="26" eb="28">
      <t>ニュウリョク</t>
    </rPh>
    <rPh sb="29" eb="31">
      <t>セイメイ</t>
    </rPh>
    <rPh sb="32" eb="34">
      <t>カンジ</t>
    </rPh>
    <rPh sb="34" eb="36">
      <t>イガイ</t>
    </rPh>
    <rPh sb="37" eb="38">
      <t>スベ</t>
    </rPh>
    <rPh sb="40" eb="42">
      <t>スウジ</t>
    </rPh>
    <rPh sb="51" eb="53">
      <t>ニュウリョク</t>
    </rPh>
    <rPh sb="55" eb="57">
      <t>ニュウリョク</t>
    </rPh>
    <rPh sb="61" eb="62">
      <t>スベ</t>
    </rPh>
    <rPh sb="64" eb="66">
      <t>ハンカク</t>
    </rPh>
    <rPh sb="66" eb="68">
      <t>エイスウ</t>
    </rPh>
    <phoneticPr fontId="4"/>
  </si>
  <si>
    <t>参加申込費　振込納入証　貼付位置</t>
    <rPh sb="0" eb="2">
      <t>サンカ</t>
    </rPh>
    <rPh sb="2" eb="4">
      <t>モウシコミ</t>
    </rPh>
    <rPh sb="4" eb="5">
      <t>ヒ</t>
    </rPh>
    <rPh sb="6" eb="8">
      <t>フリコミ</t>
    </rPh>
    <rPh sb="8" eb="10">
      <t>ノウニュウ</t>
    </rPh>
    <rPh sb="10" eb="11">
      <t>ショウ</t>
    </rPh>
    <rPh sb="12" eb="14">
      <t>チョウフ</t>
    </rPh>
    <rPh sb="14" eb="16">
      <t>イチ</t>
    </rPh>
    <phoneticPr fontId="1"/>
  </si>
  <si>
    <t>男子種目名</t>
    <rPh sb="0" eb="2">
      <t>ダンシ</t>
    </rPh>
    <rPh sb="2" eb="4">
      <t>シュモク</t>
    </rPh>
    <rPh sb="4" eb="5">
      <t>メイ</t>
    </rPh>
    <phoneticPr fontId="4"/>
  </si>
  <si>
    <t>人数</t>
    <rPh sb="0" eb="2">
      <t>ニンズウ</t>
    </rPh>
    <phoneticPr fontId="4"/>
  </si>
  <si>
    <t>女子種目名</t>
    <rPh sb="0" eb="2">
      <t>ジョシ</t>
    </rPh>
    <rPh sb="2" eb="4">
      <t>シュモク</t>
    </rPh>
    <rPh sb="4" eb="5">
      <t>メイ</t>
    </rPh>
    <phoneticPr fontId="4"/>
  </si>
  <si>
    <t>申　込　種　目　人　数　一　覧　表</t>
    <rPh sb="0" eb="1">
      <t>サル</t>
    </rPh>
    <rPh sb="2" eb="3">
      <t>コミ</t>
    </rPh>
    <rPh sb="4" eb="5">
      <t>タネ</t>
    </rPh>
    <rPh sb="6" eb="7">
      <t>メ</t>
    </rPh>
    <rPh sb="8" eb="9">
      <t>ジン</t>
    </rPh>
    <rPh sb="10" eb="11">
      <t>カズ</t>
    </rPh>
    <rPh sb="12" eb="13">
      <t>イチ</t>
    </rPh>
    <rPh sb="14" eb="15">
      <t>ラン</t>
    </rPh>
    <rPh sb="16" eb="17">
      <t>ヒョウ</t>
    </rPh>
    <phoneticPr fontId="4"/>
  </si>
  <si>
    <t>「競技者データ入力シート」の入力について注意事項。</t>
    <rPh sb="1" eb="4">
      <t>キョウギシャ</t>
    </rPh>
    <rPh sb="7" eb="9">
      <t>ニュウリョク</t>
    </rPh>
    <rPh sb="14" eb="16">
      <t>ニュウリョク</t>
    </rPh>
    <rPh sb="20" eb="22">
      <t>チュウイ</t>
    </rPh>
    <rPh sb="22" eb="24">
      <t>ジコウ</t>
    </rPh>
    <phoneticPr fontId="4"/>
  </si>
  <si>
    <t>申　込　資　格　と　参　加　人　数　制　限　の　確　認。</t>
    <rPh sb="0" eb="1">
      <t>サル</t>
    </rPh>
    <rPh sb="2" eb="3">
      <t>コミ</t>
    </rPh>
    <rPh sb="4" eb="5">
      <t>シ</t>
    </rPh>
    <rPh sb="6" eb="7">
      <t>カク</t>
    </rPh>
    <rPh sb="10" eb="11">
      <t>サン</t>
    </rPh>
    <rPh sb="12" eb="13">
      <t>カ</t>
    </rPh>
    <rPh sb="14" eb="15">
      <t>ジン</t>
    </rPh>
    <rPh sb="16" eb="17">
      <t>カズ</t>
    </rPh>
    <rPh sb="18" eb="19">
      <t>セイ</t>
    </rPh>
    <rPh sb="20" eb="21">
      <t>キリ</t>
    </rPh>
    <rPh sb="24" eb="25">
      <t>アキラ</t>
    </rPh>
    <rPh sb="26" eb="27">
      <t>シノブ</t>
    </rPh>
    <phoneticPr fontId="4"/>
  </si>
  <si>
    <t>入力完了後、右記の「申込種目人数一覧表」で確認、制限厳守願います。</t>
    <rPh sb="0" eb="2">
      <t>ニュウリョク</t>
    </rPh>
    <rPh sb="2" eb="4">
      <t>カンリョウ</t>
    </rPh>
    <rPh sb="4" eb="5">
      <t>ゴ</t>
    </rPh>
    <rPh sb="6" eb="8">
      <t>ウキ</t>
    </rPh>
    <rPh sb="10" eb="12">
      <t>モウシコミ</t>
    </rPh>
    <rPh sb="12" eb="14">
      <t>シュモク</t>
    </rPh>
    <rPh sb="14" eb="16">
      <t>ニンズウ</t>
    </rPh>
    <rPh sb="16" eb="18">
      <t>イチラン</t>
    </rPh>
    <rPh sb="18" eb="19">
      <t>ヒョウ</t>
    </rPh>
    <rPh sb="21" eb="23">
      <t>カクニン</t>
    </rPh>
    <rPh sb="24" eb="26">
      <t>セイゲン</t>
    </rPh>
    <rPh sb="26" eb="28">
      <t>ゲンシュ</t>
    </rPh>
    <rPh sb="28" eb="29">
      <t>ネガ</t>
    </rPh>
    <phoneticPr fontId="4"/>
  </si>
  <si>
    <t>人</t>
    <rPh sb="0" eb="1">
      <t>ニン</t>
    </rPh>
    <phoneticPr fontId="4"/>
  </si>
  <si>
    <t>男子種目</t>
    <rPh sb="0" eb="2">
      <t>ダンシ</t>
    </rPh>
    <rPh sb="2" eb="4">
      <t>シュモク</t>
    </rPh>
    <phoneticPr fontId="4"/>
  </si>
  <si>
    <t>リレー</t>
    <phoneticPr fontId="4"/>
  </si>
  <si>
    <t>リレー</t>
    <phoneticPr fontId="4"/>
  </si>
  <si>
    <t>女子種目</t>
    <rPh sb="0" eb="2">
      <t>ジョシ</t>
    </rPh>
    <rPh sb="2" eb="4">
      <t>シュモク</t>
    </rPh>
    <phoneticPr fontId="4"/>
  </si>
  <si>
    <t>チーム</t>
    <phoneticPr fontId="4"/>
  </si>
  <si>
    <t>参加申込費集計</t>
    <rPh sb="0" eb="2">
      <t>サンカ</t>
    </rPh>
    <rPh sb="2" eb="4">
      <t>モウシコミ</t>
    </rPh>
    <rPh sb="4" eb="5">
      <t>ヒ</t>
    </rPh>
    <rPh sb="5" eb="7">
      <t>シュウケイ</t>
    </rPh>
    <phoneticPr fontId="4"/>
  </si>
  <si>
    <t>参加申込人数集計</t>
    <rPh sb="0" eb="2">
      <t>サンカ</t>
    </rPh>
    <rPh sb="2" eb="4">
      <t>モウシコミ</t>
    </rPh>
    <rPh sb="4" eb="6">
      <t>ニンズウ</t>
    </rPh>
    <rPh sb="6" eb="8">
      <t>シュウケイ</t>
    </rPh>
    <phoneticPr fontId="4"/>
  </si>
  <si>
    <t>男　子　計</t>
    <rPh sb="0" eb="1">
      <t>オトコ</t>
    </rPh>
    <rPh sb="2" eb="3">
      <t>コ</t>
    </rPh>
    <rPh sb="4" eb="5">
      <t>ケイ</t>
    </rPh>
    <phoneticPr fontId="4"/>
  </si>
  <si>
    <t>女　子　計</t>
    <rPh sb="0" eb="1">
      <t>オンナ</t>
    </rPh>
    <rPh sb="2" eb="3">
      <t>コ</t>
    </rPh>
    <rPh sb="4" eb="5">
      <t>ケイ</t>
    </rPh>
    <phoneticPr fontId="4"/>
  </si>
  <si>
    <t>２９日　競技場入場者総数</t>
    <rPh sb="2" eb="3">
      <t>ニチ</t>
    </rPh>
    <rPh sb="4" eb="7">
      <t>キョウギジョウ</t>
    </rPh>
    <rPh sb="7" eb="10">
      <t>ニュウジョウシャ</t>
    </rPh>
    <rPh sb="10" eb="12">
      <t>ソウスウ</t>
    </rPh>
    <phoneticPr fontId="4"/>
  </si>
  <si>
    <t>３０日　競技場入場者総数</t>
    <rPh sb="2" eb="3">
      <t>ニチ</t>
    </rPh>
    <rPh sb="4" eb="7">
      <t>キョウギジョウ</t>
    </rPh>
    <rPh sb="7" eb="10">
      <t>ニュウジョウシャ</t>
    </rPh>
    <rPh sb="10" eb="12">
      <t>ソウスウ</t>
    </rPh>
    <phoneticPr fontId="4"/>
  </si>
  <si>
    <t>参加申込費計</t>
    <rPh sb="0" eb="2">
      <t>サンカ</t>
    </rPh>
    <rPh sb="2" eb="4">
      <t>モウシコミ</t>
    </rPh>
    <rPh sb="4" eb="5">
      <t>ヒ</t>
    </rPh>
    <rPh sb="5" eb="6">
      <t>ケイ</t>
    </rPh>
    <phoneticPr fontId="4"/>
  </si>
  <si>
    <t xml:space="preserve">競技場入場者総数計   </t>
    <rPh sb="8" eb="9">
      <t>ケイ</t>
    </rPh>
    <phoneticPr fontId="4"/>
  </si>
  <si>
    <t>感染症対策負担金計</t>
    <rPh sb="0" eb="3">
      <t>カンセンショウ</t>
    </rPh>
    <rPh sb="3" eb="5">
      <t>タイサク</t>
    </rPh>
    <rPh sb="5" eb="8">
      <t>フタンキン</t>
    </rPh>
    <rPh sb="8" eb="9">
      <t>ケイ</t>
    </rPh>
    <phoneticPr fontId="4"/>
  </si>
  <si>
    <t>参加申込費総計</t>
    <rPh sb="0" eb="2">
      <t>サンカ</t>
    </rPh>
    <rPh sb="2" eb="4">
      <t>モウシコミ</t>
    </rPh>
    <rPh sb="4" eb="5">
      <t>ヒ</t>
    </rPh>
    <rPh sb="5" eb="7">
      <t>ソウケイ</t>
    </rPh>
    <phoneticPr fontId="4"/>
  </si>
  <si>
    <r>
      <t xml:space="preserve"> 『競技者データ入力シート』及び『大会申込一覧表』参加団体項目の全入力完了後、
このExcel申込ファイルは、ファイル名を</t>
    </r>
    <r>
      <rPr>
        <sz val="18"/>
        <color indexed="10"/>
        <rFont val="ＭＳ ゴシック"/>
        <family val="3"/>
        <charset val="128"/>
      </rPr>
      <t>団体名に入力変更して、</t>
    </r>
    <r>
      <rPr>
        <sz val="14"/>
        <rFont val="ＭＳ ゴシック"/>
        <family val="3"/>
        <charset val="128"/>
      </rPr>
      <t>申込添付送信。
参加申込費は、今回から指定口座への振込納入です。種目人数一覧下部に合計金額が表示されます。</t>
    </r>
    <rPh sb="2" eb="5">
      <t>キョウギシャ</t>
    </rPh>
    <rPh sb="8" eb="10">
      <t>ニュウリョク</t>
    </rPh>
    <rPh sb="14" eb="15">
      <t>オヨ</t>
    </rPh>
    <rPh sb="17" eb="19">
      <t>タイカイ</t>
    </rPh>
    <rPh sb="19" eb="21">
      <t>モウシコミ</t>
    </rPh>
    <rPh sb="21" eb="23">
      <t>イチラン</t>
    </rPh>
    <rPh sb="23" eb="24">
      <t>ヒョウ</t>
    </rPh>
    <rPh sb="25" eb="27">
      <t>サンカ</t>
    </rPh>
    <rPh sb="27" eb="29">
      <t>ダンタイ</t>
    </rPh>
    <rPh sb="29" eb="31">
      <t>コウモク</t>
    </rPh>
    <rPh sb="32" eb="33">
      <t>ゼン</t>
    </rPh>
    <rPh sb="33" eb="35">
      <t>ニュウリョク</t>
    </rPh>
    <rPh sb="35" eb="37">
      <t>カンリョウ</t>
    </rPh>
    <rPh sb="37" eb="38">
      <t>ゴ</t>
    </rPh>
    <rPh sb="47" eb="48">
      <t>モウ</t>
    </rPh>
    <rPh sb="48" eb="49">
      <t>コ</t>
    </rPh>
    <rPh sb="65" eb="67">
      <t>ニュウリョク</t>
    </rPh>
    <rPh sb="72" eb="74">
      <t>モウシコミ</t>
    </rPh>
    <rPh sb="74" eb="76">
      <t>テンプ</t>
    </rPh>
    <rPh sb="76" eb="78">
      <t>ソウシン</t>
    </rPh>
    <rPh sb="80" eb="82">
      <t>サンカ</t>
    </rPh>
    <rPh sb="82" eb="84">
      <t>モウシコミ</t>
    </rPh>
    <rPh sb="84" eb="85">
      <t>ヒ</t>
    </rPh>
    <rPh sb="87" eb="89">
      <t>コンカイ</t>
    </rPh>
    <rPh sb="91" eb="93">
      <t>シテイ</t>
    </rPh>
    <rPh sb="93" eb="95">
      <t>コウザ</t>
    </rPh>
    <rPh sb="97" eb="99">
      <t>フリコミ</t>
    </rPh>
    <rPh sb="99" eb="101">
      <t>ノウニュウ</t>
    </rPh>
    <rPh sb="104" eb="106">
      <t>シュモク</t>
    </rPh>
    <rPh sb="106" eb="108">
      <t>ニンズウ</t>
    </rPh>
    <rPh sb="108" eb="110">
      <t>イチラン</t>
    </rPh>
    <rPh sb="110" eb="112">
      <t>カブ</t>
    </rPh>
    <rPh sb="113" eb="115">
      <t>ゴウケイ</t>
    </rPh>
    <rPh sb="115" eb="117">
      <t>キンガク</t>
    </rPh>
    <rPh sb="118" eb="120">
      <t>ヒョウジ</t>
    </rPh>
    <phoneticPr fontId="4"/>
  </si>
  <si>
    <t>　　　　　　　　申込団体の種別⇒</t>
    <rPh sb="8" eb="10">
      <t>モウシコミ</t>
    </rPh>
    <rPh sb="10" eb="12">
      <t>ダンタイ</t>
    </rPh>
    <rPh sb="13" eb="15">
      <t>シュベツ</t>
    </rPh>
    <phoneticPr fontId="4"/>
  </si>
  <si>
    <t>この申込種目人数一覧表は、確認用で印刷できます</t>
    <rPh sb="2" eb="4">
      <t>モウシコミ</t>
    </rPh>
    <rPh sb="4" eb="6">
      <t>シュモク</t>
    </rPh>
    <rPh sb="6" eb="8">
      <t>ニンズウ</t>
    </rPh>
    <rPh sb="8" eb="10">
      <t>イチラン</t>
    </rPh>
    <rPh sb="10" eb="11">
      <t>ヒョウ</t>
    </rPh>
    <rPh sb="13" eb="16">
      <t>カクニンヨウ</t>
    </rPh>
    <rPh sb="17" eb="19">
      <t>インサツ</t>
    </rPh>
    <phoneticPr fontId="4"/>
  </si>
  <si>
    <t>令和２年度松戸市陸上競技選手権　兼　第１９７回記録会</t>
    <rPh sb="0" eb="2">
      <t>レイワ</t>
    </rPh>
    <rPh sb="3" eb="5">
      <t>ネンド</t>
    </rPh>
    <rPh sb="5" eb="8">
      <t>マツドシ</t>
    </rPh>
    <rPh sb="8" eb="10">
      <t>リクジョウ</t>
    </rPh>
    <rPh sb="10" eb="12">
      <t>キョウギ</t>
    </rPh>
    <rPh sb="12" eb="14">
      <t>センシュ</t>
    </rPh>
    <rPh sb="14" eb="15">
      <t>ケン</t>
    </rPh>
    <rPh sb="16" eb="17">
      <t>ケン</t>
    </rPh>
    <rPh sb="18" eb="19">
      <t>ダイ</t>
    </rPh>
    <rPh sb="22" eb="23">
      <t>カイ</t>
    </rPh>
    <rPh sb="23" eb="25">
      <t>キロク</t>
    </rPh>
    <rPh sb="25" eb="26">
      <t>カイ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</si>
</sst>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 &quot;¥&quot;* #,##0_ ;_ &quot;¥&quot;* \-#,##0_ ;_ &quot;¥&quot;* &quot;-&quot;_ ;_ @_ "/>
    <numFmt numFmtId="176" formatCode="&quot;¥&quot;#,##0_);[Red]\(&quot;¥&quot;#,##0\)"/>
  </numFmts>
  <fonts count="87">
    <font>
      <sz val="11"/>
      <color theme="1"/>
      <name val="ＭＳ Ｐ明朝"/>
      <family val="2"/>
      <charset val="128"/>
    </font>
    <font>
      <sz val="6"/>
      <name val="ＭＳ Ｐ明朝"/>
      <family val="2"/>
      <charset val="128"/>
    </font>
    <font>
      <sz val="12"/>
      <name val="ＭＳ ゴシック"/>
      <family val="3"/>
      <charset val="128"/>
    </font>
    <font>
      <sz val="9"/>
      <name val="ＭＳ ゴシック"/>
      <family val="3"/>
      <charset val="128"/>
    </font>
    <font>
      <sz val="6"/>
      <name val="ＭＳ Ｐゴシック"/>
      <family val="3"/>
      <charset val="128"/>
    </font>
    <font>
      <sz val="9"/>
      <color indexed="8"/>
      <name val="ＭＳ Ｐゴシック"/>
      <family val="3"/>
      <charset val="128"/>
    </font>
    <font>
      <sz val="12"/>
      <name val="ＭＳ 明朝"/>
      <family val="1"/>
      <charset val="128"/>
    </font>
    <font>
      <sz val="11"/>
      <name val="ＭＳ ゴシック"/>
      <family val="3"/>
      <charset val="128"/>
    </font>
    <font>
      <sz val="11"/>
      <color indexed="8"/>
      <name val="ＭＳ ゴシック"/>
      <family val="3"/>
      <charset val="128"/>
    </font>
    <font>
      <sz val="10"/>
      <name val="ＭＳ ゴシック"/>
      <family val="3"/>
      <charset val="128"/>
    </font>
    <font>
      <sz val="11"/>
      <color indexed="9"/>
      <name val="ＭＳ ゴシック"/>
      <family val="3"/>
      <charset val="128"/>
    </font>
    <font>
      <sz val="11"/>
      <color indexed="9"/>
      <name val="ＭＳ Ｐゴシック"/>
      <family val="3"/>
      <charset val="128"/>
    </font>
    <font>
      <sz val="10"/>
      <color indexed="9"/>
      <name val="ＭＳ ゴシック"/>
      <family val="3"/>
      <charset val="128"/>
    </font>
    <font>
      <sz val="8"/>
      <name val="ＭＳ ゴシック"/>
      <family val="3"/>
      <charset val="128"/>
    </font>
    <font>
      <sz val="9"/>
      <color indexed="81"/>
      <name val="ＭＳ Ｐゴシック"/>
      <family val="3"/>
      <charset val="128"/>
    </font>
    <font>
      <sz val="11"/>
      <name val="ＭＳ Ｐ明朝"/>
      <family val="1"/>
      <charset val="128"/>
    </font>
    <font>
      <sz val="11"/>
      <color indexed="8"/>
      <name val="ＭＳ Ｐ明朝"/>
      <family val="1"/>
      <charset val="128"/>
    </font>
    <font>
      <b/>
      <sz val="16"/>
      <name val="ＭＳ Ｐ明朝"/>
      <family val="1"/>
      <charset val="128"/>
    </font>
    <font>
      <sz val="6"/>
      <name val="ＭＳ 明朝"/>
      <family val="1"/>
      <charset val="128"/>
    </font>
    <font>
      <b/>
      <sz val="14"/>
      <name val="ＭＳ Ｐ明朝"/>
      <family val="1"/>
      <charset val="128"/>
    </font>
    <font>
      <b/>
      <sz val="12"/>
      <name val="ＭＳ Ｐ明朝"/>
      <family val="1"/>
      <charset val="128"/>
    </font>
    <font>
      <sz val="7"/>
      <name val="ＭＳ Ｐ明朝"/>
      <family val="1"/>
      <charset val="128"/>
    </font>
    <font>
      <sz val="12"/>
      <name val="ＭＳ Ｐ明朝"/>
      <family val="1"/>
      <charset val="128"/>
    </font>
    <font>
      <sz val="10"/>
      <name val="ＭＳ Ｐ明朝"/>
      <family val="1"/>
      <charset val="128"/>
    </font>
    <font>
      <sz val="10"/>
      <color indexed="8"/>
      <name val="ＭＳ Ｐ明朝"/>
      <family val="1"/>
      <charset val="128"/>
    </font>
    <font>
      <sz val="16"/>
      <name val="ＭＳ Ｐ明朝"/>
      <family val="1"/>
      <charset val="128"/>
    </font>
    <font>
      <sz val="10"/>
      <color indexed="8"/>
      <name val="ＭＳ ゴシック"/>
      <family val="3"/>
      <charset val="128"/>
    </font>
    <font>
      <sz val="6"/>
      <name val="ＭＳ Ｐゴシック"/>
      <family val="3"/>
      <charset val="128"/>
      <scheme val="minor"/>
    </font>
    <font>
      <sz val="11"/>
      <name val="ＭＳ Ｐゴシック"/>
      <family val="3"/>
      <charset val="128"/>
    </font>
    <font>
      <sz val="11"/>
      <color indexed="8"/>
      <name val="ＭＳ Ｐゴシック"/>
      <family val="3"/>
      <charset val="128"/>
    </font>
    <font>
      <sz val="9"/>
      <color theme="1"/>
      <name val="ＭＳ Ｐゴシック"/>
      <family val="3"/>
      <charset val="128"/>
      <scheme val="minor"/>
    </font>
    <font>
      <b/>
      <sz val="9"/>
      <color rgb="FFFF0000"/>
      <name val="ＭＳ Ｐゴシック"/>
      <family val="3"/>
      <charset val="128"/>
      <scheme val="minor"/>
    </font>
    <font>
      <sz val="14"/>
      <name val="ＭＳ Ｐ明朝"/>
      <family val="1"/>
      <charset val="128"/>
    </font>
    <font>
      <sz val="13"/>
      <name val="ＭＳ Ｐ明朝"/>
      <family val="1"/>
      <charset val="128"/>
    </font>
    <font>
      <sz val="11"/>
      <color indexed="23"/>
      <name val="ＭＳ Ｐ明朝"/>
      <family val="1"/>
      <charset val="128"/>
    </font>
    <font>
      <sz val="14"/>
      <name val="ＭＳ Ｐゴシック"/>
      <family val="3"/>
      <charset val="128"/>
    </font>
    <font>
      <b/>
      <sz val="12"/>
      <color indexed="8"/>
      <name val="ＭＳ Ｐ明朝"/>
      <family val="1"/>
      <charset val="128"/>
    </font>
    <font>
      <b/>
      <sz val="14"/>
      <name val="ＭＳ Ｐゴシック"/>
      <family val="3"/>
      <charset val="128"/>
    </font>
    <font>
      <b/>
      <sz val="11"/>
      <color indexed="39"/>
      <name val="ＭＳ Ｐ明朝"/>
      <family val="1"/>
      <charset val="128"/>
    </font>
    <font>
      <b/>
      <sz val="11"/>
      <color indexed="81"/>
      <name val="ＭＳ Ｐゴシック"/>
      <family val="3"/>
      <charset val="128"/>
    </font>
    <font>
      <b/>
      <sz val="14"/>
      <name val="ＭＳ ゴシック"/>
      <family val="3"/>
      <charset val="128"/>
    </font>
    <font>
      <b/>
      <sz val="13"/>
      <color theme="3"/>
      <name val="ＭＳ ゴシック"/>
      <family val="3"/>
      <charset val="128"/>
    </font>
    <font>
      <b/>
      <sz val="20"/>
      <name val="ＭＳ Ｐ明朝"/>
      <family val="1"/>
      <charset val="128"/>
    </font>
    <font>
      <sz val="11"/>
      <name val="ＭＳ Ｐゴシック"/>
      <family val="3"/>
      <charset val="128"/>
      <scheme val="minor"/>
    </font>
    <font>
      <sz val="9"/>
      <color theme="1"/>
      <name val="AR P丸ゴシック体M"/>
      <family val="3"/>
      <charset val="128"/>
    </font>
    <font>
      <b/>
      <sz val="16"/>
      <color theme="1"/>
      <name val="ＭＳ Ｐゴシック"/>
      <family val="3"/>
      <charset val="128"/>
      <scheme val="minor"/>
    </font>
    <font>
      <sz val="12"/>
      <color theme="1"/>
      <name val="ＭＳ Ｐゴシック"/>
      <family val="3"/>
      <charset val="128"/>
      <scheme val="minor"/>
    </font>
    <font>
      <u/>
      <sz val="11"/>
      <color theme="10"/>
      <name val="ＭＳ Ｐゴシック"/>
      <family val="3"/>
      <charset val="128"/>
      <scheme val="minor"/>
    </font>
    <font>
      <b/>
      <u/>
      <sz val="16"/>
      <color theme="10"/>
      <name val="ＭＳ Ｐゴシック"/>
      <family val="3"/>
      <charset val="128"/>
      <scheme val="minor"/>
    </font>
    <font>
      <b/>
      <i/>
      <sz val="20"/>
      <name val="ＭＳ ゴシック"/>
      <family val="3"/>
      <charset val="128"/>
    </font>
    <font>
      <sz val="14"/>
      <name val="ＭＳ ゴシック"/>
      <family val="3"/>
      <charset val="128"/>
    </font>
    <font>
      <sz val="18"/>
      <color theme="1"/>
      <name val="ＭＳ Ｐゴシック"/>
      <family val="3"/>
      <charset val="128"/>
      <scheme val="minor"/>
    </font>
    <font>
      <sz val="18"/>
      <name val="ＭＳ Ｐゴシック"/>
      <family val="3"/>
      <charset val="128"/>
      <scheme val="minor"/>
    </font>
    <font>
      <b/>
      <u val="double"/>
      <sz val="18"/>
      <name val="ＭＳ ゴシック"/>
      <family val="3"/>
      <charset val="128"/>
    </font>
    <font>
      <sz val="22"/>
      <color theme="1"/>
      <name val="ＭＳ Ｐゴシック"/>
      <family val="3"/>
      <charset val="128"/>
      <scheme val="minor"/>
    </font>
    <font>
      <b/>
      <sz val="11"/>
      <name val="ＭＳ Ｐゴシック"/>
      <family val="3"/>
      <charset val="128"/>
      <scheme val="minor"/>
    </font>
    <font>
      <b/>
      <sz val="11"/>
      <color theme="1"/>
      <name val="ＭＳ Ｐゴシック"/>
      <family val="3"/>
      <charset val="128"/>
      <scheme val="minor"/>
    </font>
    <font>
      <b/>
      <sz val="12"/>
      <color indexed="10"/>
      <name val="ＭＳ Ｐゴシック"/>
      <family val="3"/>
      <charset val="128"/>
    </font>
    <font>
      <sz val="12"/>
      <color indexed="10"/>
      <name val="ＭＳ Ｐゴシック"/>
      <family val="3"/>
      <charset val="128"/>
    </font>
    <font>
      <sz val="18"/>
      <color indexed="10"/>
      <name val="ＭＳ ゴシック"/>
      <family val="3"/>
      <charset val="128"/>
    </font>
    <font>
      <sz val="12"/>
      <name val="ＭＳ Ｐゴシック"/>
      <family val="3"/>
      <charset val="128"/>
    </font>
    <font>
      <sz val="13"/>
      <name val="ＭＳ Ｐゴシック"/>
      <family val="3"/>
      <charset val="128"/>
    </font>
    <font>
      <b/>
      <sz val="12"/>
      <name val="ＭＳ Ｐゴシック"/>
      <family val="3"/>
      <charset val="128"/>
    </font>
    <font>
      <b/>
      <sz val="12"/>
      <color theme="3"/>
      <name val="ＭＳ Ｐゴシック"/>
      <family val="3"/>
      <charset val="128"/>
    </font>
    <font>
      <b/>
      <sz val="16"/>
      <color theme="3"/>
      <name val="ＭＳ Ｐゴシック"/>
      <family val="3"/>
      <charset val="128"/>
    </font>
    <font>
      <b/>
      <sz val="12"/>
      <color rgb="FF002060"/>
      <name val="ＭＳ Ｐゴシック"/>
      <family val="3"/>
      <charset val="128"/>
    </font>
    <font>
      <b/>
      <sz val="12"/>
      <color theme="3" tint="-0.249977111117893"/>
      <name val="ＭＳ Ｐゴシック"/>
      <family val="3"/>
      <charset val="128"/>
    </font>
    <font>
      <sz val="10"/>
      <name val="ＭＳ Ｐゴシック"/>
      <family val="3"/>
      <charset val="128"/>
    </font>
    <font>
      <sz val="14"/>
      <color indexed="8"/>
      <name val="ＭＳ Ｐゴシック"/>
      <family val="3"/>
      <charset val="128"/>
    </font>
    <font>
      <sz val="12"/>
      <color indexed="8"/>
      <name val="ＭＳ Ｐゴシック"/>
      <family val="3"/>
      <charset val="128"/>
    </font>
    <font>
      <b/>
      <sz val="18"/>
      <name val="ＭＳ Ｐゴシック"/>
      <family val="3"/>
      <charset val="128"/>
    </font>
    <font>
      <b/>
      <sz val="20"/>
      <color rgb="FFFF0000"/>
      <name val="ＭＳ Ｐゴシック"/>
      <family val="3"/>
      <charset val="128"/>
    </font>
    <font>
      <sz val="18"/>
      <name val="ＭＳ Ｐゴシック"/>
      <family val="3"/>
      <charset val="128"/>
    </font>
    <font>
      <sz val="9"/>
      <name val="ＭＳ Ｐゴシック"/>
      <family val="3"/>
      <charset val="128"/>
    </font>
    <font>
      <b/>
      <u/>
      <sz val="11"/>
      <color theme="10"/>
      <name val="ＭＳ Ｐゴシック"/>
      <family val="3"/>
      <charset val="128"/>
      <scheme val="minor"/>
    </font>
    <font>
      <sz val="12"/>
      <color theme="1"/>
      <name val="ＭＳ Ｐゴシック"/>
      <family val="3"/>
      <charset val="128"/>
    </font>
    <font>
      <b/>
      <sz val="22"/>
      <name val="ＭＳ ゴシック"/>
      <family val="3"/>
      <charset val="128"/>
    </font>
    <font>
      <sz val="11"/>
      <color theme="0"/>
      <name val="ＭＳ Ｐ明朝"/>
      <family val="2"/>
      <charset val="128"/>
    </font>
    <font>
      <sz val="11"/>
      <color theme="0"/>
      <name val="ＭＳ Ｐゴシック"/>
      <family val="3"/>
      <charset val="128"/>
      <scheme val="minor"/>
    </font>
    <font>
      <sz val="12"/>
      <color theme="0"/>
      <name val="ＭＳ Ｐゴシック"/>
      <family val="3"/>
      <charset val="128"/>
      <scheme val="minor"/>
    </font>
    <font>
      <sz val="16"/>
      <name val="ＭＳ Ｐゴシック"/>
      <family val="3"/>
      <charset val="128"/>
      <scheme val="minor"/>
    </font>
    <font>
      <sz val="16"/>
      <color theme="1"/>
      <name val="ＭＳ Ｐ明朝"/>
      <family val="2"/>
      <charset val="128"/>
    </font>
    <font>
      <sz val="11"/>
      <color theme="1"/>
      <name val="ＭＳ Ｐゴシック"/>
      <family val="3"/>
      <charset val="128"/>
    </font>
    <font>
      <sz val="8"/>
      <name val="ＭＳ Ｐゴシック"/>
      <family val="3"/>
      <charset val="128"/>
    </font>
    <font>
      <sz val="4"/>
      <color theme="0"/>
      <name val="ＭＳ Ｐ明朝"/>
      <family val="2"/>
      <charset val="128"/>
    </font>
    <font>
      <sz val="4"/>
      <color theme="0"/>
      <name val="ＭＳ Ｐ明朝"/>
      <family val="1"/>
      <charset val="128"/>
    </font>
    <font>
      <sz val="11"/>
      <color theme="3"/>
      <name val="ＭＳ ゴシック"/>
      <family val="3"/>
      <charset val="128"/>
    </font>
  </fonts>
  <fills count="31">
    <fill>
      <patternFill patternType="none"/>
    </fill>
    <fill>
      <patternFill patternType="gray125"/>
    </fill>
    <fill>
      <patternFill patternType="solid">
        <fgColor indexed="44"/>
        <bgColor indexed="64"/>
      </patternFill>
    </fill>
    <fill>
      <patternFill patternType="solid">
        <fgColor indexed="29"/>
        <bgColor indexed="64"/>
      </patternFill>
    </fill>
    <fill>
      <patternFill patternType="solid">
        <fgColor indexed="13"/>
        <bgColor indexed="64"/>
      </patternFill>
    </fill>
    <fill>
      <patternFill patternType="solid">
        <fgColor indexed="11"/>
        <bgColor indexed="64"/>
      </patternFill>
    </fill>
    <fill>
      <patternFill patternType="solid">
        <fgColor indexed="50"/>
        <bgColor indexed="64"/>
      </patternFill>
    </fill>
    <fill>
      <patternFill patternType="solid">
        <fgColor indexed="45"/>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27"/>
        <bgColor indexed="64"/>
      </patternFill>
    </fill>
    <fill>
      <patternFill patternType="solid">
        <fgColor indexed="15"/>
        <bgColor indexed="64"/>
      </patternFill>
    </fill>
    <fill>
      <patternFill patternType="solid">
        <fgColor indexed="42"/>
        <bgColor indexed="64"/>
      </patternFill>
    </fill>
    <fill>
      <patternFill patternType="solid">
        <fgColor indexed="26"/>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4" tint="-0.249977111117893"/>
        <bgColor indexed="64"/>
      </patternFill>
    </fill>
    <fill>
      <patternFill patternType="gray0625"/>
    </fill>
    <fill>
      <patternFill patternType="solid">
        <fgColor theme="5" tint="0.79998168889431442"/>
        <bgColor indexed="64"/>
      </patternFill>
    </fill>
    <fill>
      <patternFill patternType="solid">
        <fgColor theme="6" tint="0.79998168889431442"/>
        <bgColor indexed="64"/>
      </patternFill>
    </fill>
    <fill>
      <patternFill patternType="lightGray">
        <bgColor indexed="22"/>
      </patternFill>
    </fill>
    <fill>
      <patternFill patternType="lightGray"/>
    </fill>
  </fills>
  <borders count="2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hair">
        <color indexed="10"/>
      </bottom>
      <diagonal/>
    </border>
    <border>
      <left/>
      <right style="thin">
        <color indexed="64"/>
      </right>
      <top/>
      <bottom style="hair">
        <color indexed="10"/>
      </bottom>
      <diagonal/>
    </border>
    <border>
      <left/>
      <right/>
      <top/>
      <bottom style="hair">
        <color indexed="10"/>
      </bottom>
      <diagonal/>
    </border>
    <border>
      <left style="thin">
        <color indexed="64"/>
      </left>
      <right style="thin">
        <color indexed="64"/>
      </right>
      <top/>
      <bottom style="hair">
        <color indexed="10"/>
      </bottom>
      <diagonal/>
    </border>
    <border>
      <left style="thin">
        <color indexed="64"/>
      </left>
      <right/>
      <top/>
      <bottom style="hair">
        <color indexed="10"/>
      </bottom>
      <diagonal/>
    </border>
    <border>
      <left style="thin">
        <color indexed="64"/>
      </left>
      <right/>
      <top/>
      <bottom style="hair">
        <color indexed="12"/>
      </bottom>
      <diagonal/>
    </border>
    <border>
      <left style="thin">
        <color indexed="64"/>
      </left>
      <right style="medium">
        <color indexed="64"/>
      </right>
      <top/>
      <bottom style="hair">
        <color indexed="12"/>
      </bottom>
      <diagonal/>
    </border>
    <border>
      <left style="medium">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10"/>
      </top>
      <bottom style="hair">
        <color indexed="10"/>
      </bottom>
      <diagonal/>
    </border>
    <border>
      <left style="thin">
        <color indexed="64"/>
      </left>
      <right/>
      <top style="hair">
        <color indexed="10"/>
      </top>
      <bottom style="hair">
        <color indexed="10"/>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10"/>
      </top>
      <bottom style="thin">
        <color indexed="64"/>
      </bottom>
      <diagonal/>
    </border>
    <border>
      <left style="thin">
        <color indexed="64"/>
      </left>
      <right/>
      <top style="hair">
        <color indexed="10"/>
      </top>
      <bottom style="thin">
        <color indexed="64"/>
      </bottom>
      <diagonal/>
    </border>
    <border>
      <left style="medium">
        <color indexed="64"/>
      </left>
      <right style="thin">
        <color indexed="64"/>
      </right>
      <top style="hair">
        <color indexed="64"/>
      </top>
      <bottom style="hair">
        <color indexed="10"/>
      </bottom>
      <diagonal/>
    </border>
    <border>
      <left style="thin">
        <color indexed="64"/>
      </left>
      <right style="thin">
        <color indexed="64"/>
      </right>
      <top style="hair">
        <color indexed="64"/>
      </top>
      <bottom style="hair">
        <color indexed="10"/>
      </bottom>
      <diagonal/>
    </border>
    <border>
      <left style="thin">
        <color indexed="64"/>
      </left>
      <right/>
      <top style="hair">
        <color indexed="64"/>
      </top>
      <bottom style="hair">
        <color indexed="10"/>
      </bottom>
      <diagonal/>
    </border>
    <border>
      <left style="thin">
        <color indexed="64"/>
      </left>
      <right style="medium">
        <color indexed="64"/>
      </right>
      <top style="hair">
        <color indexed="64"/>
      </top>
      <bottom style="hair">
        <color indexed="10"/>
      </bottom>
      <diagonal/>
    </border>
    <border>
      <left style="medium">
        <color indexed="64"/>
      </left>
      <right style="thin">
        <color indexed="64"/>
      </right>
      <top style="hair">
        <color indexed="10"/>
      </top>
      <bottom style="thin">
        <color indexed="64"/>
      </bottom>
      <diagonal/>
    </border>
    <border>
      <left/>
      <right/>
      <top style="hair">
        <color indexed="10"/>
      </top>
      <bottom style="thin">
        <color indexed="64"/>
      </bottom>
      <diagonal/>
    </border>
    <border>
      <left style="thin">
        <color indexed="64"/>
      </left>
      <right style="medium">
        <color indexed="64"/>
      </right>
      <top style="hair">
        <color indexed="10"/>
      </top>
      <bottom style="thin">
        <color indexed="64"/>
      </bottom>
      <diagonal/>
    </border>
    <border>
      <left style="thin">
        <color indexed="64"/>
      </left>
      <right style="medium">
        <color indexed="64"/>
      </right>
      <top/>
      <bottom style="hair">
        <color indexed="10"/>
      </bottom>
      <diagonal/>
    </border>
    <border>
      <left style="medium">
        <color indexed="64"/>
      </left>
      <right style="thin">
        <color indexed="64"/>
      </right>
      <top style="hair">
        <color indexed="10"/>
      </top>
      <bottom style="hair">
        <color indexed="10"/>
      </bottom>
      <diagonal/>
    </border>
    <border>
      <left/>
      <right/>
      <top style="hair">
        <color indexed="10"/>
      </top>
      <bottom style="hair">
        <color indexed="10"/>
      </bottom>
      <diagonal/>
    </border>
    <border>
      <left style="thin">
        <color indexed="64"/>
      </left>
      <right style="medium">
        <color indexed="64"/>
      </right>
      <top style="hair">
        <color indexed="10"/>
      </top>
      <bottom style="hair">
        <color indexed="1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medium">
        <color indexed="64"/>
      </top>
      <bottom/>
      <diagonal/>
    </border>
    <border>
      <left style="dotted">
        <color indexed="64"/>
      </left>
      <right style="dotted">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medium">
        <color indexed="64"/>
      </left>
      <right style="thin">
        <color indexed="64"/>
      </right>
      <top/>
      <bottom style="medium">
        <color indexed="64"/>
      </bottom>
      <diagonal/>
    </border>
    <border>
      <left style="dotted">
        <color indexed="64"/>
      </left>
      <right style="dotted">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double">
        <color theme="3" tint="-0.24994659260841701"/>
      </left>
      <right/>
      <top style="double">
        <color theme="3" tint="-0.24994659260841701"/>
      </top>
      <bottom/>
      <diagonal/>
    </border>
    <border>
      <left/>
      <right/>
      <top style="double">
        <color theme="3" tint="-0.24994659260841701"/>
      </top>
      <bottom/>
      <diagonal/>
    </border>
    <border>
      <left/>
      <right style="double">
        <color theme="3" tint="-0.24994659260841701"/>
      </right>
      <top style="double">
        <color theme="3" tint="-0.24994659260841701"/>
      </top>
      <bottom/>
      <diagonal/>
    </border>
    <border>
      <left style="double">
        <color theme="3" tint="-0.24994659260841701"/>
      </left>
      <right/>
      <top/>
      <bottom/>
      <diagonal/>
    </border>
    <border>
      <left/>
      <right style="dotted">
        <color theme="4"/>
      </right>
      <top style="double">
        <color theme="3" tint="-0.24994659260841701"/>
      </top>
      <bottom/>
      <diagonal/>
    </border>
    <border>
      <left style="dotted">
        <color theme="4"/>
      </left>
      <right/>
      <top style="double">
        <color theme="3" tint="-0.24994659260841701"/>
      </top>
      <bottom/>
      <diagonal/>
    </border>
    <border>
      <left/>
      <right style="double">
        <color theme="3" tint="-0.24994659260841701"/>
      </right>
      <top/>
      <bottom/>
      <diagonal/>
    </border>
    <border>
      <left style="double">
        <color theme="3" tint="-0.24994659260841701"/>
      </left>
      <right/>
      <top style="thin">
        <color indexed="64"/>
      </top>
      <bottom style="double">
        <color theme="4"/>
      </bottom>
      <diagonal/>
    </border>
    <border>
      <left/>
      <right/>
      <top style="thin">
        <color indexed="64"/>
      </top>
      <bottom style="double">
        <color theme="4"/>
      </bottom>
      <diagonal/>
    </border>
    <border>
      <left/>
      <right style="thin">
        <color indexed="64"/>
      </right>
      <top style="thin">
        <color indexed="64"/>
      </top>
      <bottom style="double">
        <color theme="4"/>
      </bottom>
      <diagonal/>
    </border>
    <border>
      <left/>
      <right/>
      <top/>
      <bottom style="double">
        <color theme="4"/>
      </bottom>
      <diagonal/>
    </border>
    <border>
      <left/>
      <right style="double">
        <color theme="3" tint="-0.24994659260841701"/>
      </right>
      <top/>
      <bottom style="double">
        <color theme="4"/>
      </bottom>
      <diagonal/>
    </border>
    <border>
      <left/>
      <right style="dotted">
        <color theme="4"/>
      </right>
      <top/>
      <bottom/>
      <diagonal/>
    </border>
    <border>
      <left style="dotted">
        <color theme="4"/>
      </left>
      <right/>
      <top/>
      <bottom/>
      <diagonal/>
    </border>
    <border>
      <left style="double">
        <color theme="3" tint="-0.24994659260841701"/>
      </left>
      <right/>
      <top style="thin">
        <color indexed="64"/>
      </top>
      <bottom style="double">
        <color theme="3" tint="-0.24994659260841701"/>
      </bottom>
      <diagonal/>
    </border>
    <border>
      <left/>
      <right/>
      <top style="thin">
        <color indexed="64"/>
      </top>
      <bottom style="double">
        <color theme="3" tint="-0.24994659260841701"/>
      </bottom>
      <diagonal/>
    </border>
    <border>
      <left/>
      <right style="thin">
        <color indexed="64"/>
      </right>
      <top style="thin">
        <color indexed="64"/>
      </top>
      <bottom style="double">
        <color theme="3" tint="-0.24994659260841701"/>
      </bottom>
      <diagonal/>
    </border>
    <border>
      <left style="thin">
        <color indexed="64"/>
      </left>
      <right/>
      <top/>
      <bottom style="double">
        <color theme="3" tint="-0.24994659260841701"/>
      </bottom>
      <diagonal/>
    </border>
    <border>
      <left/>
      <right/>
      <top/>
      <bottom style="double">
        <color theme="3" tint="-0.24994659260841701"/>
      </bottom>
      <diagonal/>
    </border>
    <border>
      <left/>
      <right style="double">
        <color theme="3" tint="-0.24994659260841701"/>
      </right>
      <top/>
      <bottom style="double">
        <color theme="3" tint="-0.24994659260841701"/>
      </bottom>
      <diagonal/>
    </border>
    <border>
      <left style="double">
        <color theme="3" tint="-0.24994659260841701"/>
      </left>
      <right/>
      <top/>
      <bottom style="double">
        <color theme="3" tint="-0.2499465926084170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style="medium">
        <color indexed="64"/>
      </right>
      <top/>
      <bottom style="double">
        <color indexed="64"/>
      </bottom>
      <diagonal/>
    </border>
    <border>
      <left/>
      <right/>
      <top/>
      <bottom style="double">
        <color indexed="64"/>
      </bottom>
      <diagonal/>
    </border>
    <border>
      <left/>
      <right/>
      <top style="hair">
        <color indexed="64"/>
      </top>
      <bottom style="hair">
        <color indexed="10"/>
      </bottom>
      <diagonal/>
    </border>
    <border>
      <left/>
      <right/>
      <top style="hair">
        <color indexed="10"/>
      </top>
      <bottom style="medium">
        <color indexed="64"/>
      </bottom>
      <diagonal/>
    </border>
    <border>
      <left/>
      <right style="thin">
        <color indexed="64"/>
      </right>
      <top/>
      <bottom style="double">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thin">
        <color indexed="64"/>
      </top>
      <bottom style="dashed">
        <color rgb="FFFF0000"/>
      </bottom>
      <diagonal/>
    </border>
    <border>
      <left/>
      <right style="thin">
        <color indexed="64"/>
      </right>
      <top style="thin">
        <color indexed="64"/>
      </top>
      <bottom style="dashed">
        <color rgb="FFFF0000"/>
      </bottom>
      <diagonal/>
    </border>
    <border>
      <left/>
      <right/>
      <top style="thin">
        <color indexed="64"/>
      </top>
      <bottom style="dashed">
        <color rgb="FFFF0000"/>
      </bottom>
      <diagonal/>
    </border>
    <border>
      <left style="thin">
        <color indexed="64"/>
      </left>
      <right style="thin">
        <color indexed="64"/>
      </right>
      <top style="thin">
        <color indexed="64"/>
      </top>
      <bottom style="dashed">
        <color rgb="FFFF0000"/>
      </bottom>
      <diagonal/>
    </border>
    <border>
      <left style="thin">
        <color indexed="64"/>
      </left>
      <right/>
      <top style="thin">
        <color indexed="64"/>
      </top>
      <bottom style="dashed">
        <color rgb="FFFF0000"/>
      </bottom>
      <diagonal/>
    </border>
    <border>
      <left style="thin">
        <color indexed="64"/>
      </left>
      <right style="medium">
        <color indexed="64"/>
      </right>
      <top style="thin">
        <color indexed="64"/>
      </top>
      <bottom style="dashed">
        <color rgb="FFFF0000"/>
      </bottom>
      <diagonal/>
    </border>
    <border>
      <left style="medium">
        <color indexed="64"/>
      </left>
      <right style="thin">
        <color indexed="64"/>
      </right>
      <top style="dashed">
        <color rgb="FFFF0000"/>
      </top>
      <bottom style="dashed">
        <color rgb="FFFF0000"/>
      </bottom>
      <diagonal/>
    </border>
    <border>
      <left/>
      <right style="thin">
        <color indexed="64"/>
      </right>
      <top style="dashed">
        <color rgb="FFFF0000"/>
      </top>
      <bottom style="dashed">
        <color rgb="FFFF0000"/>
      </bottom>
      <diagonal/>
    </border>
    <border>
      <left/>
      <right/>
      <top style="dashed">
        <color rgb="FFFF0000"/>
      </top>
      <bottom style="dashed">
        <color rgb="FFFF0000"/>
      </bottom>
      <diagonal/>
    </border>
    <border>
      <left style="thin">
        <color indexed="64"/>
      </left>
      <right style="thin">
        <color indexed="64"/>
      </right>
      <top style="dashed">
        <color rgb="FFFF0000"/>
      </top>
      <bottom style="dashed">
        <color rgb="FFFF0000"/>
      </bottom>
      <diagonal/>
    </border>
    <border>
      <left style="thin">
        <color indexed="64"/>
      </left>
      <right/>
      <top style="dashed">
        <color rgb="FFFF0000"/>
      </top>
      <bottom style="dashed">
        <color rgb="FFFF0000"/>
      </bottom>
      <diagonal/>
    </border>
    <border>
      <left style="thin">
        <color indexed="64"/>
      </left>
      <right style="medium">
        <color indexed="64"/>
      </right>
      <top style="dashed">
        <color rgb="FFFF0000"/>
      </top>
      <bottom style="dashed">
        <color rgb="FFFF0000"/>
      </bottom>
      <diagonal/>
    </border>
    <border>
      <left style="medium">
        <color indexed="64"/>
      </left>
      <right style="thin">
        <color indexed="64"/>
      </right>
      <top style="dashed">
        <color rgb="FFFF0000"/>
      </top>
      <bottom style="thin">
        <color indexed="64"/>
      </bottom>
      <diagonal/>
    </border>
    <border>
      <left/>
      <right style="thin">
        <color indexed="64"/>
      </right>
      <top style="dashed">
        <color rgb="FFFF0000"/>
      </top>
      <bottom style="thin">
        <color indexed="64"/>
      </bottom>
      <diagonal/>
    </border>
    <border>
      <left/>
      <right/>
      <top style="dashed">
        <color rgb="FFFF0000"/>
      </top>
      <bottom style="thin">
        <color indexed="64"/>
      </bottom>
      <diagonal/>
    </border>
    <border>
      <left style="thin">
        <color indexed="64"/>
      </left>
      <right style="thin">
        <color indexed="64"/>
      </right>
      <top style="dashed">
        <color rgb="FFFF0000"/>
      </top>
      <bottom style="thin">
        <color indexed="64"/>
      </bottom>
      <diagonal/>
    </border>
    <border>
      <left style="thin">
        <color indexed="64"/>
      </left>
      <right/>
      <top style="dashed">
        <color rgb="FFFF0000"/>
      </top>
      <bottom style="thin">
        <color indexed="64"/>
      </bottom>
      <diagonal/>
    </border>
    <border>
      <left style="thin">
        <color indexed="64"/>
      </left>
      <right style="medium">
        <color indexed="64"/>
      </right>
      <top style="dashed">
        <color rgb="FFFF0000"/>
      </top>
      <bottom style="thin">
        <color indexed="64"/>
      </bottom>
      <diagonal/>
    </border>
    <border>
      <left style="medium">
        <color indexed="64"/>
      </left>
      <right style="thin">
        <color indexed="64"/>
      </right>
      <top style="medium">
        <color indexed="64"/>
      </top>
      <bottom style="dashed">
        <color rgb="FFFF0000"/>
      </bottom>
      <diagonal/>
    </border>
    <border>
      <left/>
      <right style="thin">
        <color indexed="64"/>
      </right>
      <top style="medium">
        <color indexed="64"/>
      </top>
      <bottom style="dashed">
        <color rgb="FFFF0000"/>
      </bottom>
      <diagonal/>
    </border>
    <border>
      <left/>
      <right/>
      <top style="medium">
        <color indexed="64"/>
      </top>
      <bottom style="dashed">
        <color rgb="FFFF0000"/>
      </bottom>
      <diagonal/>
    </border>
    <border>
      <left style="thin">
        <color indexed="64"/>
      </left>
      <right style="thin">
        <color indexed="64"/>
      </right>
      <top style="medium">
        <color indexed="64"/>
      </top>
      <bottom style="dashed">
        <color rgb="FFFF0000"/>
      </bottom>
      <diagonal/>
    </border>
    <border>
      <left style="thin">
        <color indexed="64"/>
      </left>
      <right/>
      <top style="medium">
        <color indexed="64"/>
      </top>
      <bottom style="dashed">
        <color rgb="FFFF0000"/>
      </bottom>
      <diagonal/>
    </border>
    <border>
      <left style="thin">
        <color indexed="64"/>
      </left>
      <right style="medium">
        <color indexed="64"/>
      </right>
      <top style="medium">
        <color indexed="64"/>
      </top>
      <bottom style="dashed">
        <color rgb="FFFF0000"/>
      </bottom>
      <diagonal/>
    </border>
    <border>
      <left style="medium">
        <color indexed="64"/>
      </left>
      <right style="thin">
        <color indexed="64"/>
      </right>
      <top style="dashed">
        <color rgb="FFFF0000"/>
      </top>
      <bottom style="medium">
        <color indexed="64"/>
      </bottom>
      <diagonal/>
    </border>
    <border>
      <left/>
      <right style="thin">
        <color indexed="64"/>
      </right>
      <top style="dashed">
        <color rgb="FFFF0000"/>
      </top>
      <bottom style="medium">
        <color indexed="64"/>
      </bottom>
      <diagonal/>
    </border>
    <border>
      <left/>
      <right/>
      <top style="dashed">
        <color rgb="FFFF0000"/>
      </top>
      <bottom style="medium">
        <color indexed="64"/>
      </bottom>
      <diagonal/>
    </border>
    <border>
      <left style="thin">
        <color indexed="64"/>
      </left>
      <right style="thin">
        <color indexed="64"/>
      </right>
      <top style="dashed">
        <color rgb="FFFF0000"/>
      </top>
      <bottom style="medium">
        <color indexed="64"/>
      </bottom>
      <diagonal/>
    </border>
    <border>
      <left style="thin">
        <color indexed="64"/>
      </left>
      <right/>
      <top style="dashed">
        <color rgb="FFFF0000"/>
      </top>
      <bottom style="medium">
        <color indexed="64"/>
      </bottom>
      <diagonal/>
    </border>
    <border>
      <left style="thin">
        <color indexed="64"/>
      </left>
      <right style="medium">
        <color indexed="64"/>
      </right>
      <top style="dashed">
        <color rgb="FFFF0000"/>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thin">
        <color indexed="64"/>
      </right>
      <top style="medium">
        <color indexed="64"/>
      </top>
      <bottom style="thin">
        <color indexed="64"/>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style="dashed">
        <color theme="3" tint="-0.24994659260841701"/>
      </top>
      <bottom/>
      <diagonal/>
    </border>
    <border>
      <left/>
      <right style="double">
        <color auto="1"/>
      </right>
      <top/>
      <bottom/>
      <diagonal/>
    </border>
    <border>
      <left style="double">
        <color auto="1"/>
      </left>
      <right/>
      <top/>
      <bottom/>
      <diagonal/>
    </border>
    <border>
      <left style="double">
        <color theme="3" tint="-0.24994659260841701"/>
      </left>
      <right/>
      <top/>
      <bottom style="dashed">
        <color theme="3" tint="-0.24994659260841701"/>
      </bottom>
      <diagonal/>
    </border>
    <border>
      <left/>
      <right/>
      <top/>
      <bottom style="dashed">
        <color theme="3" tint="-0.24994659260841701"/>
      </bottom>
      <diagonal/>
    </border>
    <border>
      <left/>
      <right style="double">
        <color theme="3" tint="-0.24994659260841701"/>
      </right>
      <top/>
      <bottom style="dashed">
        <color theme="3" tint="-0.24994659260841701"/>
      </bottom>
      <diagonal/>
    </border>
    <border>
      <left style="double">
        <color theme="3" tint="-0.24994659260841701"/>
      </left>
      <right/>
      <top style="dashed">
        <color theme="3" tint="-0.24994659260841701"/>
      </top>
      <bottom/>
      <diagonal/>
    </border>
    <border>
      <left/>
      <right style="double">
        <color theme="3" tint="-0.24994659260841701"/>
      </right>
      <top style="dashed">
        <color theme="3" tint="-0.24994659260841701"/>
      </top>
      <bottom/>
      <diagonal/>
    </border>
    <border>
      <left style="thin">
        <color indexed="64"/>
      </left>
      <right style="dotted">
        <color auto="1"/>
      </right>
      <top style="thin">
        <color indexed="64"/>
      </top>
      <bottom style="thin">
        <color indexed="64"/>
      </bottom>
      <diagonal/>
    </border>
    <border>
      <left style="dotted">
        <color auto="1"/>
      </left>
      <right style="dotted">
        <color auto="1"/>
      </right>
      <top style="thin">
        <color indexed="64"/>
      </top>
      <bottom style="thin">
        <color indexed="64"/>
      </bottom>
      <diagonal/>
    </border>
    <border>
      <left/>
      <right style="dotted">
        <color auto="1"/>
      </right>
      <top style="thin">
        <color indexed="64"/>
      </top>
      <bottom style="thin">
        <color auto="1"/>
      </bottom>
      <diagonal/>
    </border>
    <border>
      <left style="thin">
        <color auto="1"/>
      </left>
      <right/>
      <top/>
      <bottom style="dotted">
        <color auto="1"/>
      </bottom>
      <diagonal/>
    </border>
    <border>
      <left/>
      <right style="dotted">
        <color auto="1"/>
      </right>
      <top/>
      <bottom style="dotted">
        <color auto="1"/>
      </bottom>
      <diagonal/>
    </border>
    <border>
      <left style="thin">
        <color auto="1"/>
      </left>
      <right/>
      <top style="dotted">
        <color auto="1"/>
      </top>
      <bottom style="dotted">
        <color auto="1"/>
      </bottom>
      <diagonal/>
    </border>
    <border>
      <left/>
      <right style="dotted">
        <color auto="1"/>
      </right>
      <top style="dotted">
        <color auto="1"/>
      </top>
      <bottom style="dotted">
        <color auto="1"/>
      </bottom>
      <diagonal/>
    </border>
    <border>
      <left/>
      <right style="dotted">
        <color auto="1"/>
      </right>
      <top style="dotted">
        <color auto="1"/>
      </top>
      <bottom style="thin">
        <color auto="1"/>
      </bottom>
      <diagonal/>
    </border>
    <border>
      <left style="dotted">
        <color auto="1"/>
      </left>
      <right/>
      <top style="thin">
        <color indexed="64"/>
      </top>
      <bottom style="thin">
        <color indexed="64"/>
      </bottom>
      <diagonal/>
    </border>
    <border>
      <left style="dotted">
        <color auto="1"/>
      </left>
      <right/>
      <top/>
      <bottom style="dotted">
        <color auto="1"/>
      </bottom>
      <diagonal/>
    </border>
    <border>
      <left style="dotted">
        <color auto="1"/>
      </left>
      <right/>
      <top style="dotted">
        <color auto="1"/>
      </top>
      <bottom style="dotted">
        <color auto="1"/>
      </bottom>
      <diagonal/>
    </border>
    <border>
      <left style="dotted">
        <color auto="1"/>
      </left>
      <right/>
      <top style="dotted">
        <color auto="1"/>
      </top>
      <bottom style="thin">
        <color auto="1"/>
      </bottom>
      <diagonal/>
    </border>
    <border>
      <left/>
      <right style="thin">
        <color auto="1"/>
      </right>
      <top/>
      <bottom style="dotted">
        <color auto="1"/>
      </bottom>
      <diagonal/>
    </border>
    <border>
      <left/>
      <right style="thin">
        <color auto="1"/>
      </right>
      <top style="dotted">
        <color auto="1"/>
      </top>
      <bottom style="dotted">
        <color auto="1"/>
      </bottom>
      <diagonal/>
    </border>
    <border>
      <left style="thin">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thin">
        <color auto="1"/>
      </right>
      <top/>
      <bottom style="thin">
        <color auto="1"/>
      </bottom>
      <diagonal/>
    </border>
    <border>
      <left style="thin">
        <color auto="1"/>
      </left>
      <right style="dashed">
        <color auto="1"/>
      </right>
      <top style="thin">
        <color auto="1"/>
      </top>
      <bottom style="dashed">
        <color auto="1"/>
      </bottom>
      <diagonal/>
    </border>
    <border>
      <left style="dashed">
        <color auto="1"/>
      </left>
      <right style="dashed">
        <color auto="1"/>
      </right>
      <top style="thin">
        <color auto="1"/>
      </top>
      <bottom style="dashed">
        <color auto="1"/>
      </bottom>
      <diagonal/>
    </border>
    <border>
      <left style="dashed">
        <color auto="1"/>
      </left>
      <right style="thin">
        <color auto="1"/>
      </right>
      <top style="thin">
        <color auto="1"/>
      </top>
      <bottom style="dashed">
        <color auto="1"/>
      </bottom>
      <diagonal/>
    </border>
    <border>
      <left style="thin">
        <color auto="1"/>
      </left>
      <right style="dashed">
        <color auto="1"/>
      </right>
      <top style="dashed">
        <color auto="1"/>
      </top>
      <bottom style="thin">
        <color auto="1"/>
      </bottom>
      <diagonal/>
    </border>
    <border>
      <left style="dashed">
        <color auto="1"/>
      </left>
      <right style="dashed">
        <color auto="1"/>
      </right>
      <top style="dashed">
        <color auto="1"/>
      </top>
      <bottom style="thin">
        <color auto="1"/>
      </bottom>
      <diagonal/>
    </border>
    <border>
      <left style="dashed">
        <color auto="1"/>
      </left>
      <right style="thin">
        <color auto="1"/>
      </right>
      <top style="dashed">
        <color auto="1"/>
      </top>
      <bottom style="thin">
        <color auto="1"/>
      </bottom>
      <diagonal/>
    </border>
    <border>
      <left/>
      <right style="dashed">
        <color auto="1"/>
      </right>
      <top style="dashed">
        <color auto="1"/>
      </top>
      <bottom style="thin">
        <color auto="1"/>
      </bottom>
      <diagonal/>
    </border>
    <border>
      <left style="thin">
        <color auto="1"/>
      </left>
      <right style="dashed">
        <color auto="1"/>
      </right>
      <top/>
      <bottom style="thin">
        <color auto="1"/>
      </bottom>
      <diagonal/>
    </border>
    <border>
      <left style="dashed">
        <color auto="1"/>
      </left>
      <right style="dashed">
        <color auto="1"/>
      </right>
      <top/>
      <bottom style="thin">
        <color auto="1"/>
      </bottom>
      <diagonal/>
    </border>
    <border>
      <left/>
      <right style="dashed">
        <color auto="1"/>
      </right>
      <top/>
      <bottom style="thin">
        <color auto="1"/>
      </bottom>
      <diagonal/>
    </border>
    <border>
      <left style="dashed">
        <color auto="1"/>
      </left>
      <right style="thin">
        <color auto="1"/>
      </right>
      <top/>
      <bottom style="thin">
        <color auto="1"/>
      </bottom>
      <diagonal/>
    </border>
    <border>
      <left/>
      <right style="dashed">
        <color auto="1"/>
      </right>
      <top style="thin">
        <color auto="1"/>
      </top>
      <bottom style="dashed">
        <color auto="1"/>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auto="1"/>
      </left>
      <right style="dashed">
        <color auto="1"/>
      </right>
      <top style="thin">
        <color auto="1"/>
      </top>
      <bottom style="thin">
        <color auto="1"/>
      </bottom>
      <diagonal/>
    </border>
  </borders>
  <cellStyleXfs count="4">
    <xf numFmtId="0" fontId="0" fillId="0" borderId="0">
      <alignment vertical="center"/>
    </xf>
    <xf numFmtId="0" fontId="2" fillId="0" borderId="0"/>
    <xf numFmtId="0" fontId="6" fillId="0" borderId="0"/>
    <xf numFmtId="0" fontId="47" fillId="0" borderId="0" applyNumberFormat="0" applyFill="0" applyBorder="0" applyAlignment="0" applyProtection="0">
      <alignment vertical="center"/>
    </xf>
  </cellStyleXfs>
  <cellXfs count="757">
    <xf numFmtId="0" fontId="0" fillId="0" borderId="0" xfId="0">
      <alignment vertical="center"/>
    </xf>
    <xf numFmtId="0" fontId="3" fillId="2" borderId="1" xfId="1" applyFont="1" applyFill="1" applyBorder="1" applyAlignment="1">
      <alignment horizontal="center" vertical="center"/>
    </xf>
    <xf numFmtId="0" fontId="3" fillId="2" borderId="1" xfId="1" applyFont="1" applyFill="1" applyBorder="1" applyAlignment="1">
      <alignment horizontal="center" vertical="center" wrapText="1"/>
    </xf>
    <xf numFmtId="0" fontId="3" fillId="3" borderId="1" xfId="1" applyFont="1" applyFill="1" applyBorder="1" applyAlignment="1">
      <alignment horizontal="center" vertical="center"/>
    </xf>
    <xf numFmtId="0" fontId="3" fillId="3" borderId="1" xfId="1" applyFont="1" applyFill="1" applyBorder="1" applyAlignment="1">
      <alignment horizontal="center" vertical="center" wrapText="1"/>
    </xf>
    <xf numFmtId="0" fontId="0" fillId="4" borderId="1" xfId="0" applyFill="1" applyBorder="1" applyAlignment="1">
      <alignment horizontal="center" vertical="center"/>
    </xf>
    <xf numFmtId="0" fontId="0" fillId="0" borderId="0" xfId="0" applyAlignment="1">
      <alignment horizontal="center" vertical="center"/>
    </xf>
    <xf numFmtId="0" fontId="0" fillId="5" borderId="1" xfId="0" applyFill="1" applyBorder="1" applyAlignment="1">
      <alignment horizontal="center" vertical="center"/>
    </xf>
    <xf numFmtId="0" fontId="5" fillId="6" borderId="1" xfId="0" applyFont="1" applyFill="1" applyBorder="1" applyAlignment="1">
      <alignment vertical="center" wrapText="1"/>
    </xf>
    <xf numFmtId="0" fontId="5" fillId="2" borderId="1" xfId="0" applyFont="1" applyFill="1" applyBorder="1" applyAlignment="1">
      <alignment vertical="center" wrapText="1"/>
    </xf>
    <xf numFmtId="0" fontId="5" fillId="7" borderId="1" xfId="0" applyFont="1" applyFill="1" applyBorder="1" applyAlignment="1">
      <alignment vertical="center" wrapText="1"/>
    </xf>
    <xf numFmtId="0" fontId="5" fillId="0" borderId="0" xfId="0" applyFont="1" applyBorder="1" applyAlignment="1">
      <alignment horizontal="left" vertical="center"/>
    </xf>
    <xf numFmtId="0" fontId="5" fillId="0" borderId="0" xfId="0" applyFont="1" applyAlignment="1">
      <alignment horizontal="left" vertical="center"/>
    </xf>
    <xf numFmtId="0" fontId="5" fillId="0" borderId="0" xfId="0" applyFont="1">
      <alignment vertical="center"/>
    </xf>
    <xf numFmtId="0" fontId="5" fillId="0" borderId="0" xfId="0" applyFont="1" applyAlignment="1">
      <alignment horizontal="center" vertical="center"/>
    </xf>
    <xf numFmtId="0" fontId="8" fillId="0" borderId="0" xfId="0" applyFont="1" applyProtection="1">
      <alignment vertical="center"/>
      <protection locked="0"/>
    </xf>
    <xf numFmtId="0" fontId="8" fillId="0" borderId="0" xfId="0" applyFont="1" applyProtection="1">
      <alignment vertical="center"/>
    </xf>
    <xf numFmtId="0" fontId="7" fillId="14" borderId="39" xfId="2" applyFont="1" applyFill="1" applyBorder="1" applyAlignment="1" applyProtection="1">
      <alignment horizontal="left" vertical="center" shrinkToFit="1"/>
      <protection locked="0"/>
    </xf>
    <xf numFmtId="49" fontId="7" fillId="14" borderId="40" xfId="2" applyNumberFormat="1" applyFont="1" applyFill="1" applyBorder="1" applyAlignment="1" applyProtection="1">
      <alignment horizontal="right" vertical="center"/>
      <protection locked="0"/>
    </xf>
    <xf numFmtId="49" fontId="7" fillId="14" borderId="42" xfId="2" quotePrefix="1" applyNumberFormat="1" applyFont="1" applyFill="1" applyBorder="1" applyAlignment="1" applyProtection="1">
      <alignment horizontal="center" vertical="center"/>
      <protection locked="0"/>
    </xf>
    <xf numFmtId="49" fontId="7" fillId="14" borderId="41" xfId="2" quotePrefix="1" applyNumberFormat="1" applyFont="1" applyFill="1" applyBorder="1" applyAlignment="1" applyProtection="1">
      <alignment horizontal="center" vertical="center"/>
      <protection locked="0"/>
    </xf>
    <xf numFmtId="49" fontId="7" fillId="14" borderId="40" xfId="2" applyNumberFormat="1" applyFont="1" applyFill="1" applyBorder="1" applyAlignment="1" applyProtection="1">
      <alignment horizontal="left" vertical="center" shrinkToFit="1"/>
      <protection locked="0"/>
    </xf>
    <xf numFmtId="0" fontId="7" fillId="14" borderId="45" xfId="2" applyFont="1" applyFill="1" applyBorder="1" applyAlignment="1" applyProtection="1">
      <alignment horizontal="left" vertical="center" shrinkToFit="1"/>
      <protection locked="0"/>
    </xf>
    <xf numFmtId="49" fontId="7" fillId="14" borderId="46" xfId="2" applyNumberFormat="1" applyFont="1" applyFill="1" applyBorder="1" applyAlignment="1" applyProtection="1">
      <alignment horizontal="right" vertical="center"/>
      <protection locked="0"/>
    </xf>
    <xf numFmtId="49" fontId="7" fillId="14" borderId="47" xfId="2" quotePrefix="1" applyNumberFormat="1" applyFont="1" applyFill="1" applyBorder="1" applyAlignment="1" applyProtection="1">
      <alignment horizontal="center" vertical="center"/>
      <protection locked="0"/>
    </xf>
    <xf numFmtId="49" fontId="7" fillId="14" borderId="48" xfId="2" quotePrefix="1" applyNumberFormat="1" applyFont="1" applyFill="1" applyBorder="1" applyAlignment="1" applyProtection="1">
      <alignment horizontal="center" vertical="center"/>
      <protection locked="0"/>
    </xf>
    <xf numFmtId="49" fontId="7" fillId="14" borderId="46" xfId="2" applyNumberFormat="1" applyFont="1" applyFill="1" applyBorder="1" applyAlignment="1" applyProtection="1">
      <alignment horizontal="left" vertical="center" shrinkToFit="1"/>
      <protection locked="0"/>
    </xf>
    <xf numFmtId="0" fontId="7" fillId="14" borderId="35" xfId="2" applyFont="1" applyFill="1" applyBorder="1" applyAlignment="1" applyProtection="1">
      <alignment horizontal="left" vertical="center" shrinkToFit="1"/>
      <protection locked="0"/>
    </xf>
    <xf numFmtId="49" fontId="7" fillId="14" borderId="36" xfId="2" applyNumberFormat="1" applyFont="1" applyFill="1" applyBorder="1" applyAlignment="1" applyProtection="1">
      <alignment horizontal="right" vertical="center"/>
      <protection locked="0"/>
    </xf>
    <xf numFmtId="49" fontId="7" fillId="14" borderId="37" xfId="2" quotePrefix="1" applyNumberFormat="1" applyFont="1" applyFill="1" applyBorder="1" applyAlignment="1" applyProtection="1">
      <alignment horizontal="center" vertical="center"/>
      <protection locked="0"/>
    </xf>
    <xf numFmtId="49" fontId="7" fillId="14" borderId="38" xfId="2" quotePrefix="1" applyNumberFormat="1" applyFont="1" applyFill="1" applyBorder="1" applyAlignment="1" applyProtection="1">
      <alignment horizontal="center" vertical="center"/>
      <protection locked="0"/>
    </xf>
    <xf numFmtId="49" fontId="7" fillId="14" borderId="36" xfId="2" applyNumberFormat="1" applyFont="1" applyFill="1" applyBorder="1" applyAlignment="1" applyProtection="1">
      <alignment horizontal="left" vertical="center" shrinkToFit="1"/>
      <protection locked="0"/>
    </xf>
    <xf numFmtId="0" fontId="7" fillId="14" borderId="27" xfId="2" applyFont="1" applyFill="1" applyBorder="1" applyAlignment="1" applyProtection="1">
      <alignment horizontal="left" vertical="center" shrinkToFit="1"/>
      <protection locked="0"/>
    </xf>
    <xf numFmtId="49" fontId="7" fillId="14" borderId="9" xfId="2" applyNumberFormat="1" applyFont="1" applyFill="1" applyBorder="1" applyAlignment="1" applyProtection="1">
      <alignment horizontal="right" vertical="center"/>
      <protection locked="0"/>
    </xf>
    <xf numFmtId="49" fontId="7" fillId="14" borderId="29" xfId="2" quotePrefix="1" applyNumberFormat="1" applyFont="1" applyFill="1" applyBorder="1" applyAlignment="1" applyProtection="1">
      <alignment horizontal="center" vertical="center"/>
      <protection locked="0"/>
    </xf>
    <xf numFmtId="49" fontId="7" fillId="14" borderId="28" xfId="2" quotePrefix="1" applyNumberFormat="1" applyFont="1" applyFill="1" applyBorder="1" applyAlignment="1" applyProtection="1">
      <alignment horizontal="center" vertical="center"/>
      <protection locked="0"/>
    </xf>
    <xf numFmtId="49" fontId="7" fillId="14" borderId="9" xfId="2" applyNumberFormat="1" applyFont="1" applyFill="1" applyBorder="1" applyAlignment="1" applyProtection="1">
      <alignment horizontal="left" vertical="center" shrinkToFit="1"/>
      <protection locked="0"/>
    </xf>
    <xf numFmtId="0" fontId="7" fillId="14" borderId="51" xfId="2" applyFont="1" applyFill="1" applyBorder="1" applyAlignment="1" applyProtection="1">
      <alignment horizontal="left" vertical="center" shrinkToFit="1"/>
      <protection locked="0"/>
    </xf>
    <xf numFmtId="49" fontId="7" fillId="14" borderId="52" xfId="2" applyNumberFormat="1" applyFont="1" applyFill="1" applyBorder="1" applyAlignment="1" applyProtection="1">
      <alignment horizontal="right" vertical="center"/>
      <protection locked="0"/>
    </xf>
    <xf numFmtId="49" fontId="7" fillId="14" borderId="52" xfId="2" applyNumberFormat="1" applyFont="1" applyFill="1" applyBorder="1" applyAlignment="1" applyProtection="1">
      <alignment horizontal="left" vertical="center" shrinkToFit="1"/>
      <protection locked="0"/>
    </xf>
    <xf numFmtId="49" fontId="7" fillId="14" borderId="53" xfId="2" quotePrefix="1" applyNumberFormat="1" applyFont="1" applyFill="1" applyBorder="1" applyAlignment="1" applyProtection="1">
      <alignment horizontal="center" vertical="center"/>
      <protection locked="0"/>
    </xf>
    <xf numFmtId="49" fontId="7" fillId="14" borderId="54" xfId="2" quotePrefix="1" applyNumberFormat="1" applyFont="1" applyFill="1" applyBorder="1" applyAlignment="1" applyProtection="1">
      <alignment horizontal="center" vertical="center"/>
      <protection locked="0"/>
    </xf>
    <xf numFmtId="0" fontId="7" fillId="14" borderId="55" xfId="2" applyFont="1" applyFill="1" applyBorder="1" applyAlignment="1" applyProtection="1">
      <alignment horizontal="left" vertical="center" shrinkToFit="1"/>
      <protection locked="0"/>
    </xf>
    <xf numFmtId="49" fontId="7" fillId="14" borderId="49" xfId="2" applyNumberFormat="1" applyFont="1" applyFill="1" applyBorder="1" applyAlignment="1" applyProtection="1">
      <alignment horizontal="right" vertical="center"/>
      <protection locked="0"/>
    </xf>
    <xf numFmtId="49" fontId="7" fillId="14" borderId="49" xfId="2" applyNumberFormat="1" applyFont="1" applyFill="1" applyBorder="1" applyAlignment="1" applyProtection="1">
      <alignment horizontal="left" vertical="center" shrinkToFit="1"/>
      <protection locked="0"/>
    </xf>
    <xf numFmtId="49" fontId="7" fillId="14" borderId="50" xfId="2" quotePrefix="1" applyNumberFormat="1" applyFont="1" applyFill="1" applyBorder="1" applyAlignment="1" applyProtection="1">
      <alignment horizontal="center" vertical="center"/>
      <protection locked="0"/>
    </xf>
    <xf numFmtId="49" fontId="7" fillId="14" borderId="57" xfId="2" quotePrefix="1" applyNumberFormat="1" applyFont="1" applyFill="1" applyBorder="1" applyAlignment="1" applyProtection="1">
      <alignment horizontal="center" vertical="center"/>
      <protection locked="0"/>
    </xf>
    <xf numFmtId="0" fontId="7" fillId="14" borderId="20" xfId="2" applyFont="1" applyFill="1" applyBorder="1" applyAlignment="1" applyProtection="1">
      <alignment horizontal="left" vertical="center" shrinkToFit="1"/>
      <protection locked="0"/>
    </xf>
    <xf numFmtId="49" fontId="7" fillId="14" borderId="23" xfId="2" applyNumberFormat="1" applyFont="1" applyFill="1" applyBorder="1" applyAlignment="1" applyProtection="1">
      <alignment horizontal="right" vertical="center"/>
      <protection locked="0"/>
    </xf>
    <xf numFmtId="49" fontId="7" fillId="14" borderId="23" xfId="2" applyNumberFormat="1" applyFont="1" applyFill="1" applyBorder="1" applyAlignment="1" applyProtection="1">
      <alignment horizontal="left" vertical="center" shrinkToFit="1"/>
      <protection locked="0"/>
    </xf>
    <xf numFmtId="49" fontId="7" fillId="14" borderId="24" xfId="2" quotePrefix="1" applyNumberFormat="1" applyFont="1" applyFill="1" applyBorder="1" applyAlignment="1" applyProtection="1">
      <alignment horizontal="center" vertical="center"/>
      <protection locked="0"/>
    </xf>
    <xf numFmtId="49" fontId="7" fillId="14" borderId="58" xfId="2" quotePrefix="1" applyNumberFormat="1" applyFont="1" applyFill="1" applyBorder="1" applyAlignment="1" applyProtection="1">
      <alignment horizontal="center" vertical="center"/>
      <protection locked="0"/>
    </xf>
    <xf numFmtId="0" fontId="7" fillId="14" borderId="59" xfId="2" applyFont="1" applyFill="1" applyBorder="1" applyAlignment="1" applyProtection="1">
      <alignment horizontal="left" vertical="center" shrinkToFit="1"/>
      <protection locked="0"/>
    </xf>
    <xf numFmtId="49" fontId="7" fillId="14" borderId="43" xfId="2" applyNumberFormat="1" applyFont="1" applyFill="1" applyBorder="1" applyAlignment="1" applyProtection="1">
      <alignment horizontal="right" vertical="center"/>
      <protection locked="0"/>
    </xf>
    <xf numFmtId="49" fontId="7" fillId="14" borderId="43" xfId="2" applyNumberFormat="1" applyFont="1" applyFill="1" applyBorder="1" applyAlignment="1" applyProtection="1">
      <alignment horizontal="left" vertical="center" shrinkToFit="1"/>
      <protection locked="0"/>
    </xf>
    <xf numFmtId="49" fontId="7" fillId="14" borderId="44" xfId="2" quotePrefix="1" applyNumberFormat="1" applyFont="1" applyFill="1" applyBorder="1" applyAlignment="1" applyProtection="1">
      <alignment horizontal="center" vertical="center"/>
      <protection locked="0"/>
    </xf>
    <xf numFmtId="49" fontId="7" fillId="14" borderId="61" xfId="2" quotePrefix="1" applyNumberFormat="1" applyFont="1" applyFill="1" applyBorder="1" applyAlignment="1" applyProtection="1">
      <alignment horizontal="center" vertical="center"/>
      <protection locked="0"/>
    </xf>
    <xf numFmtId="0" fontId="8" fillId="0" borderId="0" xfId="0" applyFont="1" applyFill="1" applyAlignment="1" applyProtection="1">
      <alignment horizontal="center" vertical="center"/>
    </xf>
    <xf numFmtId="49" fontId="8" fillId="0" borderId="0" xfId="0" applyNumberFormat="1" applyFont="1" applyAlignment="1" applyProtection="1">
      <alignment horizontal="left" vertical="center"/>
    </xf>
    <xf numFmtId="49" fontId="8" fillId="0" borderId="0" xfId="0" applyNumberFormat="1" applyFont="1" applyProtection="1">
      <alignment vertical="center"/>
    </xf>
    <xf numFmtId="49" fontId="8" fillId="0" borderId="0" xfId="0" applyNumberFormat="1" applyFont="1" applyAlignment="1" applyProtection="1">
      <alignment horizontal="center" vertical="center"/>
    </xf>
    <xf numFmtId="0" fontId="8" fillId="0" borderId="0" xfId="0" applyFont="1" applyFill="1" applyAlignment="1" applyProtection="1">
      <alignment horizontal="left" vertical="center"/>
    </xf>
    <xf numFmtId="49" fontId="8" fillId="0" borderId="0" xfId="0" applyNumberFormat="1" applyFont="1" applyFill="1" applyAlignment="1" applyProtection="1">
      <alignment horizontal="right" vertical="center"/>
    </xf>
    <xf numFmtId="49" fontId="8" fillId="0" borderId="0" xfId="0" applyNumberFormat="1" applyFont="1" applyFill="1" applyAlignment="1" applyProtection="1">
      <alignment horizontal="center" vertical="center"/>
    </xf>
    <xf numFmtId="0" fontId="15" fillId="0" borderId="0" xfId="2" applyFont="1" applyFill="1" applyAlignment="1" applyProtection="1">
      <alignment horizontal="center"/>
      <protection locked="0"/>
    </xf>
    <xf numFmtId="0" fontId="15" fillId="0" borderId="0" xfId="2" applyFont="1" applyFill="1" applyProtection="1">
      <protection locked="0"/>
    </xf>
    <xf numFmtId="0" fontId="15" fillId="0" borderId="0" xfId="2" applyFont="1" applyFill="1" applyBorder="1" applyProtection="1">
      <protection locked="0"/>
    </xf>
    <xf numFmtId="0" fontId="15" fillId="0" borderId="0" xfId="2" applyFont="1" applyFill="1" applyBorder="1" applyAlignment="1" applyProtection="1">
      <alignment horizontal="center"/>
      <protection locked="0"/>
    </xf>
    <xf numFmtId="0" fontId="15" fillId="0" borderId="0" xfId="2" applyFont="1" applyFill="1" applyAlignment="1" applyProtection="1">
      <alignment horizontal="left" vertical="center"/>
      <protection locked="0"/>
    </xf>
    <xf numFmtId="0" fontId="16" fillId="0" borderId="0" xfId="0" applyFont="1" applyProtection="1">
      <alignment vertical="center"/>
      <protection locked="0"/>
    </xf>
    <xf numFmtId="0" fontId="16" fillId="0" borderId="0" xfId="0" applyFont="1" applyFill="1" applyAlignment="1" applyProtection="1">
      <alignment horizontal="center" vertical="center"/>
      <protection locked="0"/>
    </xf>
    <xf numFmtId="0" fontId="16" fillId="0" borderId="0" xfId="0" applyFont="1" applyFill="1" applyAlignment="1" applyProtection="1">
      <alignment horizontal="left" vertical="center"/>
      <protection locked="0"/>
    </xf>
    <xf numFmtId="0" fontId="16" fillId="0" borderId="0" xfId="0" applyFont="1" applyFill="1" applyProtection="1">
      <alignment vertical="center"/>
      <protection locked="0"/>
    </xf>
    <xf numFmtId="0" fontId="0" fillId="0" borderId="0" xfId="0" applyNumberFormat="1" applyAlignment="1">
      <alignment horizontal="center" vertical="center"/>
    </xf>
    <xf numFmtId="0" fontId="9" fillId="2" borderId="1" xfId="2" applyNumberFormat="1" applyFont="1" applyFill="1" applyBorder="1" applyAlignment="1">
      <alignment horizontal="center" vertical="center"/>
    </xf>
    <xf numFmtId="0" fontId="0" fillId="0" borderId="0" xfId="0" applyNumberFormat="1" applyAlignment="1">
      <alignment horizontal="right" vertical="center"/>
    </xf>
    <xf numFmtId="0" fontId="0" fillId="0" borderId="0" xfId="0" applyNumberFormat="1" applyAlignment="1">
      <alignment horizontal="left" vertical="center"/>
    </xf>
    <xf numFmtId="0" fontId="0" fillId="0" borderId="0" xfId="0" applyAlignment="1">
      <alignment horizontal="center" vertical="center" textRotation="255" wrapText="1"/>
    </xf>
    <xf numFmtId="0" fontId="0" fillId="0" borderId="0" xfId="0" applyAlignment="1">
      <alignment vertical="center" textRotation="255"/>
    </xf>
    <xf numFmtId="0" fontId="0" fillId="15" borderId="2" xfId="0" applyFill="1" applyBorder="1" applyAlignment="1">
      <alignment horizontal="center" vertical="center" textRotation="255" wrapText="1"/>
    </xf>
    <xf numFmtId="0" fontId="0" fillId="15" borderId="3" xfId="0" applyFill="1" applyBorder="1" applyAlignment="1">
      <alignment horizontal="center" vertical="center" textRotation="255" wrapText="1"/>
    </xf>
    <xf numFmtId="0" fontId="0" fillId="15" borderId="3" xfId="0" applyFill="1" applyBorder="1" applyAlignment="1">
      <alignment vertical="center" textRotation="255" wrapText="1"/>
    </xf>
    <xf numFmtId="0" fontId="0" fillId="15" borderId="3" xfId="0" applyFill="1" applyBorder="1" applyAlignment="1">
      <alignment horizontal="right" vertical="center" textRotation="255" wrapText="1"/>
    </xf>
    <xf numFmtId="0" fontId="0" fillId="15" borderId="4" xfId="0" applyFill="1" applyBorder="1" applyAlignment="1">
      <alignment vertical="center" textRotation="255" wrapText="1"/>
    </xf>
    <xf numFmtId="0" fontId="0" fillId="0" borderId="0" xfId="0" applyFill="1" applyAlignment="1">
      <alignment vertical="center" textRotation="255" wrapText="1"/>
    </xf>
    <xf numFmtId="0" fontId="0" fillId="0" borderId="0" xfId="0" applyAlignment="1">
      <alignment vertical="center" textRotation="255" wrapText="1"/>
    </xf>
    <xf numFmtId="0" fontId="0" fillId="0" borderId="0" xfId="0" applyAlignment="1">
      <alignment vertical="center" wrapText="1"/>
    </xf>
    <xf numFmtId="0" fontId="28" fillId="0" borderId="0" xfId="0" applyFont="1" applyFill="1" applyProtection="1">
      <alignment vertical="center"/>
    </xf>
    <xf numFmtId="0" fontId="28" fillId="0" borderId="0" xfId="0" applyFont="1" applyFill="1" applyAlignment="1" applyProtection="1">
      <alignment horizontal="center" vertical="center"/>
    </xf>
    <xf numFmtId="0" fontId="5" fillId="6" borderId="1" xfId="0" applyFont="1" applyFill="1" applyBorder="1" applyAlignment="1">
      <alignment horizontal="center" vertical="center" wrapText="1"/>
    </xf>
    <xf numFmtId="0" fontId="5" fillId="0" borderId="0" xfId="0" applyFont="1" applyBorder="1" applyAlignment="1">
      <alignment horizontal="center" vertical="center"/>
    </xf>
    <xf numFmtId="0" fontId="29" fillId="0" borderId="0" xfId="0" applyFont="1" applyProtection="1">
      <alignment vertical="center"/>
    </xf>
    <xf numFmtId="0" fontId="0" fillId="16" borderId="0" xfId="0" applyFill="1" applyAlignment="1">
      <alignment vertical="center" textRotation="255" wrapText="1"/>
    </xf>
    <xf numFmtId="0" fontId="0" fillId="16" borderId="0" xfId="0" applyFill="1" applyAlignment="1">
      <alignment horizontal="center" vertical="center" textRotation="255" wrapText="1"/>
    </xf>
    <xf numFmtId="0" fontId="0" fillId="0" borderId="0" xfId="0" applyAlignment="1">
      <alignment horizontal="left" vertical="center"/>
    </xf>
    <xf numFmtId="0" fontId="30" fillId="17" borderId="1" xfId="0" applyFont="1" applyFill="1" applyBorder="1" applyAlignment="1">
      <alignment horizontal="center" vertical="center"/>
    </xf>
    <xf numFmtId="0" fontId="30" fillId="0" borderId="0" xfId="0" applyFont="1" applyAlignment="1">
      <alignment horizontal="center" vertical="center"/>
    </xf>
    <xf numFmtId="0" fontId="30" fillId="0" borderId="0" xfId="0" applyFont="1" applyAlignment="1">
      <alignment horizontal="right" vertical="center"/>
    </xf>
    <xf numFmtId="0" fontId="31" fillId="0" borderId="0" xfId="0" applyFont="1" applyAlignment="1">
      <alignment horizontal="center" vertical="center"/>
    </xf>
    <xf numFmtId="0" fontId="34" fillId="0" borderId="67" xfId="2" applyFont="1" applyBorder="1" applyAlignment="1" applyProtection="1">
      <alignment horizontal="center" vertical="center"/>
      <protection locked="0"/>
    </xf>
    <xf numFmtId="0" fontId="37" fillId="0" borderId="110" xfId="2" applyFont="1" applyBorder="1" applyAlignment="1" applyProtection="1">
      <alignment horizontal="center" vertical="center"/>
      <protection locked="0"/>
    </xf>
    <xf numFmtId="0" fontId="8" fillId="0" borderId="0" xfId="0" applyFont="1">
      <alignment vertical="center"/>
    </xf>
    <xf numFmtId="0" fontId="43" fillId="0" borderId="0" xfId="0" applyFont="1">
      <alignment vertical="center"/>
    </xf>
    <xf numFmtId="0" fontId="0" fillId="0" borderId="0" xfId="0" applyAlignment="1">
      <alignment vertical="center"/>
    </xf>
    <xf numFmtId="0" fontId="51" fillId="0" borderId="0" xfId="0" applyFont="1">
      <alignment vertical="center"/>
    </xf>
    <xf numFmtId="0" fontId="30" fillId="17" borderId="1" xfId="0" applyFont="1" applyFill="1" applyBorder="1" applyAlignment="1">
      <alignment vertical="center"/>
    </xf>
    <xf numFmtId="0" fontId="30" fillId="0" borderId="0" xfId="0" applyFont="1" applyAlignment="1">
      <alignment vertical="center"/>
    </xf>
    <xf numFmtId="0" fontId="31" fillId="0" borderId="0" xfId="0" applyFont="1" applyAlignment="1">
      <alignment vertical="center"/>
    </xf>
    <xf numFmtId="0" fontId="7" fillId="14" borderId="40" xfId="2" applyNumberFormat="1" applyFont="1" applyFill="1" applyBorder="1" applyAlignment="1" applyProtection="1">
      <alignment horizontal="center" vertical="center"/>
      <protection locked="0"/>
    </xf>
    <xf numFmtId="0" fontId="7" fillId="14" borderId="46" xfId="2" applyNumberFormat="1" applyFont="1" applyFill="1" applyBorder="1" applyAlignment="1" applyProtection="1">
      <alignment horizontal="center" vertical="center"/>
      <protection locked="0"/>
    </xf>
    <xf numFmtId="0" fontId="7" fillId="14" borderId="46" xfId="2" quotePrefix="1" applyNumberFormat="1" applyFont="1" applyFill="1" applyBorder="1" applyAlignment="1" applyProtection="1">
      <alignment horizontal="center" vertical="center"/>
      <protection locked="0"/>
    </xf>
    <xf numFmtId="0" fontId="7" fillId="14" borderId="36" xfId="2" quotePrefix="1" applyNumberFormat="1" applyFont="1" applyFill="1" applyBorder="1" applyAlignment="1" applyProtection="1">
      <alignment horizontal="center" vertical="center"/>
      <protection locked="0"/>
    </xf>
    <xf numFmtId="49" fontId="7" fillId="14" borderId="141" xfId="2" applyNumberFormat="1" applyFont="1" applyFill="1" applyBorder="1" applyAlignment="1" applyProtection="1">
      <alignment horizontal="left" vertical="center"/>
      <protection locked="0"/>
    </xf>
    <xf numFmtId="49" fontId="7" fillId="14" borderId="142" xfId="2" applyNumberFormat="1" applyFont="1" applyFill="1" applyBorder="1" applyAlignment="1" applyProtection="1">
      <alignment horizontal="left" vertical="center"/>
      <protection locked="0"/>
    </xf>
    <xf numFmtId="49" fontId="7" fillId="14" borderId="88" xfId="2" applyNumberFormat="1" applyFont="1" applyFill="1" applyBorder="1" applyAlignment="1" applyProtection="1">
      <alignment horizontal="left" vertical="center"/>
      <protection locked="0"/>
    </xf>
    <xf numFmtId="49" fontId="7" fillId="14" borderId="83" xfId="2" applyNumberFormat="1" applyFont="1" applyFill="1" applyBorder="1" applyAlignment="1" applyProtection="1">
      <alignment horizontal="left" vertical="center"/>
      <protection locked="0"/>
    </xf>
    <xf numFmtId="49" fontId="7" fillId="14" borderId="142" xfId="2" applyNumberFormat="1" applyFont="1" applyFill="1" applyBorder="1" applyAlignment="1" applyProtection="1">
      <alignment horizontal="left" vertical="center" shrinkToFit="1"/>
      <protection locked="0"/>
    </xf>
    <xf numFmtId="49" fontId="7" fillId="14" borderId="88" xfId="2" applyNumberFormat="1" applyFont="1" applyFill="1" applyBorder="1" applyAlignment="1" applyProtection="1">
      <alignment horizontal="left" vertical="center" shrinkToFit="1"/>
      <protection locked="0"/>
    </xf>
    <xf numFmtId="49" fontId="7" fillId="14" borderId="83" xfId="2" applyNumberFormat="1" applyFont="1" applyFill="1" applyBorder="1" applyAlignment="1" applyProtection="1">
      <alignment horizontal="left" vertical="center" shrinkToFit="1"/>
      <protection locked="0"/>
    </xf>
    <xf numFmtId="49" fontId="7" fillId="14" borderId="145" xfId="2" applyNumberFormat="1" applyFont="1" applyFill="1" applyBorder="1" applyAlignment="1" applyProtection="1">
      <alignment horizontal="left" vertical="center" shrinkToFit="1"/>
      <protection locked="0"/>
    </xf>
    <xf numFmtId="49" fontId="7" fillId="14" borderId="56" xfId="2" applyNumberFormat="1" applyFont="1" applyFill="1" applyBorder="1" applyAlignment="1" applyProtection="1">
      <alignment horizontal="left" vertical="center" shrinkToFit="1"/>
      <protection locked="0"/>
    </xf>
    <xf numFmtId="49" fontId="7" fillId="14" borderId="22" xfId="2" applyNumberFormat="1" applyFont="1" applyFill="1" applyBorder="1" applyAlignment="1" applyProtection="1">
      <alignment horizontal="left" vertical="center" shrinkToFit="1"/>
      <protection locked="0"/>
    </xf>
    <xf numFmtId="49" fontId="7" fillId="14" borderId="60" xfId="2" applyNumberFormat="1" applyFont="1" applyFill="1" applyBorder="1" applyAlignment="1" applyProtection="1">
      <alignment horizontal="left" vertical="center" shrinkToFit="1"/>
      <protection locked="0"/>
    </xf>
    <xf numFmtId="49" fontId="7" fillId="14" borderId="146" xfId="2" applyNumberFormat="1" applyFont="1" applyFill="1" applyBorder="1" applyAlignment="1" applyProtection="1">
      <alignment horizontal="left" vertical="center" shrinkToFit="1"/>
      <protection locked="0"/>
    </xf>
    <xf numFmtId="0" fontId="28" fillId="0" borderId="168" xfId="2" applyFont="1" applyBorder="1" applyAlignment="1" applyProtection="1">
      <alignment horizontal="right" vertical="center"/>
      <protection locked="0"/>
    </xf>
    <xf numFmtId="49" fontId="28" fillId="0" borderId="168" xfId="2" applyNumberFormat="1" applyFont="1" applyBorder="1" applyAlignment="1" applyProtection="1">
      <alignment horizontal="left" vertical="center"/>
      <protection locked="0"/>
    </xf>
    <xf numFmtId="49" fontId="28" fillId="0" borderId="169" xfId="2" applyNumberFormat="1" applyFont="1" applyBorder="1" applyAlignment="1" applyProtection="1">
      <alignment horizontal="left" vertical="center"/>
      <protection locked="0"/>
    </xf>
    <xf numFmtId="49" fontId="28" fillId="0" borderId="170" xfId="2" applyNumberFormat="1" applyFont="1" applyBorder="1" applyAlignment="1" applyProtection="1">
      <alignment horizontal="left" vertical="center"/>
      <protection locked="0"/>
    </xf>
    <xf numFmtId="49" fontId="28" fillId="0" borderId="170" xfId="2" applyNumberFormat="1" applyFont="1" applyBorder="1" applyAlignment="1" applyProtection="1">
      <alignment horizontal="center" vertical="center"/>
      <protection locked="0"/>
    </xf>
    <xf numFmtId="49" fontId="28" fillId="0" borderId="169" xfId="2" applyNumberFormat="1" applyFont="1" applyFill="1" applyBorder="1" applyAlignment="1" applyProtection="1">
      <alignment horizontal="center" vertical="center"/>
      <protection locked="0"/>
    </xf>
    <xf numFmtId="49" fontId="28" fillId="0" borderId="171" xfId="2" applyNumberFormat="1" applyFont="1" applyFill="1" applyBorder="1" applyAlignment="1" applyProtection="1">
      <alignment horizontal="center" vertical="center"/>
      <protection locked="0"/>
    </xf>
    <xf numFmtId="49" fontId="28" fillId="0" borderId="171" xfId="2" applyNumberFormat="1" applyFont="1" applyFill="1" applyBorder="1" applyAlignment="1" applyProtection="1">
      <alignment horizontal="right" vertical="center"/>
      <protection locked="0"/>
    </xf>
    <xf numFmtId="49" fontId="28" fillId="0" borderId="170" xfId="2" applyNumberFormat="1" applyFont="1" applyFill="1" applyBorder="1" applyAlignment="1" applyProtection="1">
      <alignment horizontal="center" vertical="center"/>
      <protection locked="0"/>
    </xf>
    <xf numFmtId="0" fontId="28" fillId="24" borderId="167" xfId="2" quotePrefix="1" applyFont="1" applyFill="1" applyBorder="1" applyAlignment="1" applyProtection="1">
      <alignment horizontal="left" vertical="center" shrinkToFit="1"/>
      <protection locked="0"/>
    </xf>
    <xf numFmtId="49" fontId="28" fillId="24" borderId="168" xfId="2" applyNumberFormat="1" applyFont="1" applyFill="1" applyBorder="1" applyAlignment="1" applyProtection="1">
      <alignment horizontal="left" vertical="center"/>
      <protection locked="0"/>
    </xf>
    <xf numFmtId="49" fontId="28" fillId="24" borderId="171" xfId="2" applyNumberFormat="1" applyFont="1" applyFill="1" applyBorder="1" applyAlignment="1" applyProtection="1">
      <alignment horizontal="center" vertical="center"/>
      <protection locked="0"/>
    </xf>
    <xf numFmtId="49" fontId="28" fillId="24" borderId="172" xfId="2" quotePrefix="1" applyNumberFormat="1" applyFont="1" applyFill="1" applyBorder="1" applyAlignment="1" applyProtection="1">
      <alignment horizontal="center" vertical="center"/>
      <protection locked="0"/>
    </xf>
    <xf numFmtId="0" fontId="28" fillId="24" borderId="167" xfId="2" applyFont="1" applyFill="1" applyBorder="1" applyAlignment="1" applyProtection="1">
      <alignment horizontal="left" vertical="center" shrinkToFit="1"/>
      <protection locked="0"/>
    </xf>
    <xf numFmtId="0" fontId="28" fillId="24" borderId="171" xfId="2" applyNumberFormat="1" applyFont="1" applyFill="1" applyBorder="1" applyAlignment="1" applyProtection="1">
      <alignment horizontal="center" vertical="center"/>
      <protection locked="0"/>
    </xf>
    <xf numFmtId="49" fontId="28" fillId="24" borderId="171" xfId="2" quotePrefix="1" applyNumberFormat="1" applyFont="1" applyFill="1" applyBorder="1" applyAlignment="1" applyProtection="1">
      <alignment horizontal="center" vertical="center"/>
      <protection locked="0"/>
    </xf>
    <xf numFmtId="0" fontId="28" fillId="0" borderId="156" xfId="2" applyFont="1" applyBorder="1" applyAlignment="1" applyProtection="1">
      <alignment horizontal="right" vertical="center"/>
      <protection locked="0"/>
    </xf>
    <xf numFmtId="49" fontId="28" fillId="0" borderId="156" xfId="2" applyNumberFormat="1" applyFont="1" applyBorder="1" applyAlignment="1" applyProtection="1">
      <alignment horizontal="left" vertical="center"/>
      <protection locked="0"/>
    </xf>
    <xf numFmtId="49" fontId="28" fillId="0" borderId="157" xfId="2" applyNumberFormat="1" applyFont="1" applyBorder="1" applyAlignment="1" applyProtection="1">
      <alignment horizontal="left" vertical="center"/>
      <protection locked="0"/>
    </xf>
    <xf numFmtId="49" fontId="28" fillId="0" borderId="158" xfId="2" applyNumberFormat="1" applyFont="1" applyBorder="1" applyAlignment="1" applyProtection="1">
      <alignment horizontal="left" vertical="center"/>
      <protection locked="0"/>
    </xf>
    <xf numFmtId="49" fontId="28" fillId="0" borderId="158" xfId="2" applyNumberFormat="1" applyFont="1" applyBorder="1" applyAlignment="1" applyProtection="1">
      <alignment horizontal="center" vertical="center"/>
      <protection locked="0"/>
    </xf>
    <xf numFmtId="49" fontId="28" fillId="0" borderId="157" xfId="2" applyNumberFormat="1" applyFont="1" applyFill="1" applyBorder="1" applyAlignment="1" applyProtection="1">
      <alignment horizontal="center" vertical="center"/>
      <protection locked="0"/>
    </xf>
    <xf numFmtId="49" fontId="28" fillId="0" borderId="159" xfId="2" applyNumberFormat="1" applyFont="1" applyFill="1" applyBorder="1" applyAlignment="1" applyProtection="1">
      <alignment horizontal="center" vertical="center"/>
      <protection locked="0"/>
    </xf>
    <xf numFmtId="49" fontId="28" fillId="0" borderId="159" xfId="2" applyNumberFormat="1" applyFont="1" applyFill="1" applyBorder="1" applyAlignment="1" applyProtection="1">
      <alignment horizontal="right" vertical="center"/>
      <protection locked="0"/>
    </xf>
    <xf numFmtId="49" fontId="28" fillId="0" borderId="158" xfId="2" applyNumberFormat="1" applyFont="1" applyFill="1" applyBorder="1" applyAlignment="1" applyProtection="1">
      <alignment horizontal="center" vertical="center"/>
      <protection locked="0"/>
    </xf>
    <xf numFmtId="0" fontId="28" fillId="24" borderId="155" xfId="2" applyFont="1" applyFill="1" applyBorder="1" applyAlignment="1" applyProtection="1">
      <alignment horizontal="left" vertical="center" shrinkToFit="1"/>
      <protection locked="0"/>
    </xf>
    <xf numFmtId="49" fontId="28" fillId="24" borderId="156" xfId="2" applyNumberFormat="1" applyFont="1" applyFill="1" applyBorder="1" applyAlignment="1" applyProtection="1">
      <alignment horizontal="left" vertical="center"/>
      <protection locked="0"/>
    </xf>
    <xf numFmtId="49" fontId="28" fillId="24" borderId="159" xfId="2" quotePrefix="1" applyNumberFormat="1" applyFont="1" applyFill="1" applyBorder="1" applyAlignment="1" applyProtection="1">
      <alignment horizontal="center" vertical="center"/>
      <protection locked="0"/>
    </xf>
    <xf numFmtId="49" fontId="28" fillId="24" borderId="160" xfId="2" quotePrefix="1" applyNumberFormat="1" applyFont="1" applyFill="1" applyBorder="1" applyAlignment="1" applyProtection="1">
      <alignment horizontal="center" vertical="center"/>
      <protection locked="0"/>
    </xf>
    <xf numFmtId="0" fontId="28" fillId="24" borderId="159" xfId="2" applyNumberFormat="1" applyFont="1" applyFill="1" applyBorder="1" applyAlignment="1" applyProtection="1">
      <alignment horizontal="center" vertical="center"/>
      <protection locked="0"/>
    </xf>
    <xf numFmtId="49" fontId="28" fillId="0" borderId="158" xfId="2" applyNumberFormat="1" applyFont="1" applyFill="1" applyBorder="1" applyAlignment="1" applyProtection="1">
      <alignment horizontal="right" vertical="center"/>
      <protection locked="0"/>
    </xf>
    <xf numFmtId="0" fontId="28" fillId="24" borderId="159" xfId="2" quotePrefix="1" applyNumberFormat="1" applyFont="1" applyFill="1" applyBorder="1" applyAlignment="1" applyProtection="1">
      <alignment horizontal="center" vertical="center"/>
      <protection locked="0"/>
    </xf>
    <xf numFmtId="49" fontId="28" fillId="24" borderId="159" xfId="2" applyNumberFormat="1" applyFont="1" applyFill="1" applyBorder="1" applyAlignment="1" applyProtection="1">
      <alignment horizontal="center" vertical="center"/>
      <protection locked="0"/>
    </xf>
    <xf numFmtId="0" fontId="28" fillId="0" borderId="162" xfId="2" applyFont="1" applyBorder="1" applyAlignment="1" applyProtection="1">
      <alignment horizontal="right" vertical="center"/>
      <protection locked="0"/>
    </xf>
    <xf numFmtId="49" fontId="28" fillId="0" borderId="162" xfId="2" applyNumberFormat="1" applyFont="1" applyBorder="1" applyAlignment="1" applyProtection="1">
      <alignment horizontal="left" vertical="center"/>
      <protection locked="0"/>
    </xf>
    <xf numFmtId="49" fontId="28" fillId="0" borderId="163" xfId="2" applyNumberFormat="1" applyFont="1" applyBorder="1" applyAlignment="1" applyProtection="1">
      <alignment horizontal="left" vertical="center"/>
      <protection locked="0"/>
    </xf>
    <xf numFmtId="49" fontId="28" fillId="0" borderId="164" xfId="2" applyNumberFormat="1" applyFont="1" applyBorder="1" applyAlignment="1" applyProtection="1">
      <alignment horizontal="left" vertical="center"/>
      <protection locked="0"/>
    </xf>
    <xf numFmtId="49" fontId="28" fillId="0" borderId="164" xfId="2" applyNumberFormat="1" applyFont="1" applyBorder="1" applyAlignment="1" applyProtection="1">
      <alignment horizontal="center" vertical="center"/>
      <protection locked="0"/>
    </xf>
    <xf numFmtId="49" fontId="28" fillId="0" borderId="163" xfId="2" applyNumberFormat="1" applyFont="1" applyFill="1" applyBorder="1" applyAlignment="1" applyProtection="1">
      <alignment horizontal="center" vertical="center"/>
      <protection locked="0"/>
    </xf>
    <xf numFmtId="49" fontId="28" fillId="0" borderId="165" xfId="2" applyNumberFormat="1" applyFont="1" applyFill="1" applyBorder="1" applyAlignment="1" applyProtection="1">
      <alignment horizontal="center" vertical="center"/>
      <protection locked="0"/>
    </xf>
    <xf numFmtId="49" fontId="28" fillId="0" borderId="165" xfId="2" applyNumberFormat="1" applyFont="1" applyFill="1" applyBorder="1" applyAlignment="1" applyProtection="1">
      <alignment horizontal="right" vertical="center"/>
      <protection locked="0"/>
    </xf>
    <xf numFmtId="49" fontId="28" fillId="0" borderId="164" xfId="2" applyNumberFormat="1" applyFont="1" applyFill="1" applyBorder="1" applyAlignment="1" applyProtection="1">
      <alignment horizontal="center" vertical="center"/>
      <protection locked="0"/>
    </xf>
    <xf numFmtId="0" fontId="28" fillId="24" borderId="161" xfId="2" applyFont="1" applyFill="1" applyBorder="1" applyAlignment="1" applyProtection="1">
      <alignment horizontal="left" vertical="center" shrinkToFit="1"/>
      <protection locked="0"/>
    </xf>
    <xf numFmtId="49" fontId="28" fillId="24" borderId="162" xfId="2" applyNumberFormat="1" applyFont="1" applyFill="1" applyBorder="1" applyAlignment="1" applyProtection="1">
      <alignment horizontal="left" vertical="center"/>
      <protection locked="0"/>
    </xf>
    <xf numFmtId="49" fontId="28" fillId="24" borderId="165" xfId="2" quotePrefix="1" applyNumberFormat="1" applyFont="1" applyFill="1" applyBorder="1" applyAlignment="1" applyProtection="1">
      <alignment horizontal="center" vertical="center"/>
      <protection locked="0"/>
    </xf>
    <xf numFmtId="49" fontId="28" fillId="24" borderId="166" xfId="2" quotePrefix="1" applyNumberFormat="1" applyFont="1" applyFill="1" applyBorder="1" applyAlignment="1" applyProtection="1">
      <alignment horizontal="center" vertical="center"/>
      <protection locked="0"/>
    </xf>
    <xf numFmtId="0" fontId="28" fillId="24" borderId="165" xfId="2" quotePrefix="1" applyNumberFormat="1" applyFont="1" applyFill="1" applyBorder="1" applyAlignment="1" applyProtection="1">
      <alignment horizontal="center" vertical="center"/>
      <protection locked="0"/>
    </xf>
    <xf numFmtId="0" fontId="28" fillId="0" borderId="150" xfId="2" applyFont="1" applyBorder="1" applyAlignment="1" applyProtection="1">
      <alignment horizontal="right" vertical="center"/>
      <protection locked="0"/>
    </xf>
    <xf numFmtId="49" fontId="28" fillId="0" borderId="150" xfId="2" applyNumberFormat="1" applyFont="1" applyBorder="1" applyAlignment="1" applyProtection="1">
      <alignment horizontal="left" vertical="top"/>
      <protection locked="0"/>
    </xf>
    <xf numFmtId="49" fontId="28" fillId="0" borderId="150" xfId="2" applyNumberFormat="1" applyFont="1" applyBorder="1" applyAlignment="1" applyProtection="1">
      <alignment horizontal="left" vertical="center"/>
      <protection locked="0"/>
    </xf>
    <xf numFmtId="49" fontId="28" fillId="0" borderId="151" xfId="2" applyNumberFormat="1" applyFont="1" applyBorder="1" applyAlignment="1" applyProtection="1">
      <alignment horizontal="left" vertical="center"/>
      <protection locked="0"/>
    </xf>
    <xf numFmtId="49" fontId="28" fillId="0" borderId="152" xfId="2" applyNumberFormat="1" applyFont="1" applyBorder="1" applyAlignment="1" applyProtection="1">
      <alignment horizontal="left" vertical="center"/>
      <protection locked="0"/>
    </xf>
    <xf numFmtId="49" fontId="28" fillId="0" borderId="152" xfId="2" applyNumberFormat="1" applyFont="1" applyBorder="1" applyAlignment="1" applyProtection="1">
      <alignment horizontal="center" vertical="center"/>
      <protection locked="0"/>
    </xf>
    <xf numFmtId="49" fontId="28" fillId="0" borderId="151" xfId="2" applyNumberFormat="1" applyFont="1" applyFill="1" applyBorder="1" applyAlignment="1" applyProtection="1">
      <alignment horizontal="center" vertical="center"/>
      <protection locked="0"/>
    </xf>
    <xf numFmtId="49" fontId="28" fillId="0" borderId="153" xfId="2" applyNumberFormat="1" applyFont="1" applyFill="1" applyBorder="1" applyAlignment="1" applyProtection="1">
      <alignment horizontal="center" vertical="center"/>
      <protection locked="0"/>
    </xf>
    <xf numFmtId="49" fontId="28" fillId="0" borderId="153" xfId="2" applyNumberFormat="1" applyFont="1" applyFill="1" applyBorder="1" applyAlignment="1" applyProtection="1">
      <alignment horizontal="right" vertical="center"/>
      <protection locked="0"/>
    </xf>
    <xf numFmtId="49" fontId="28" fillId="0" borderId="152" xfId="2" applyNumberFormat="1" applyFont="1" applyFill="1" applyBorder="1" applyAlignment="1" applyProtection="1">
      <alignment horizontal="center" vertical="center"/>
      <protection locked="0"/>
    </xf>
    <xf numFmtId="0" fontId="28" fillId="24" borderId="149" xfId="2" quotePrefix="1" applyFont="1" applyFill="1" applyBorder="1" applyAlignment="1" applyProtection="1">
      <alignment horizontal="left" vertical="center" shrinkToFit="1"/>
      <protection locked="0"/>
    </xf>
    <xf numFmtId="49" fontId="28" fillId="24" borderId="150" xfId="2" applyNumberFormat="1" applyFont="1" applyFill="1" applyBorder="1" applyAlignment="1" applyProtection="1">
      <alignment horizontal="left" vertical="center"/>
      <protection locked="0"/>
    </xf>
    <xf numFmtId="49" fontId="28" fillId="24" borderId="153" xfId="2" applyNumberFormat="1" applyFont="1" applyFill="1" applyBorder="1" applyAlignment="1" applyProtection="1">
      <alignment horizontal="center" vertical="center"/>
      <protection locked="0"/>
    </xf>
    <xf numFmtId="49" fontId="28" fillId="24" borderId="154" xfId="2" quotePrefix="1" applyNumberFormat="1" applyFont="1" applyFill="1" applyBorder="1" applyAlignment="1" applyProtection="1">
      <alignment horizontal="center" vertical="center"/>
      <protection locked="0"/>
    </xf>
    <xf numFmtId="0" fontId="28" fillId="24" borderId="149" xfId="2" applyFont="1" applyFill="1" applyBorder="1" applyAlignment="1" applyProtection="1">
      <alignment horizontal="left" vertical="center" shrinkToFit="1"/>
      <protection locked="0"/>
    </xf>
    <xf numFmtId="0" fontId="28" fillId="24" borderId="153" xfId="2" applyNumberFormat="1" applyFont="1" applyFill="1" applyBorder="1" applyAlignment="1" applyProtection="1">
      <alignment horizontal="center" vertical="center"/>
      <protection locked="0"/>
    </xf>
    <xf numFmtId="49" fontId="28" fillId="24" borderId="153" xfId="2" quotePrefix="1" applyNumberFormat="1" applyFont="1" applyFill="1" applyBorder="1" applyAlignment="1" applyProtection="1">
      <alignment horizontal="center" vertical="center"/>
      <protection locked="0"/>
    </xf>
    <xf numFmtId="49" fontId="28" fillId="24" borderId="156" xfId="2" applyNumberFormat="1" applyFont="1" applyFill="1" applyBorder="1" applyAlignment="1" applyProtection="1">
      <alignment horizontal="left" vertical="center" shrinkToFit="1"/>
      <protection locked="0"/>
    </xf>
    <xf numFmtId="49" fontId="28" fillId="24" borderId="162" xfId="2" applyNumberFormat="1" applyFont="1" applyFill="1" applyBorder="1" applyAlignment="1" applyProtection="1">
      <alignment horizontal="left" vertical="center" shrinkToFit="1"/>
      <protection locked="0"/>
    </xf>
    <xf numFmtId="0" fontId="28" fillId="0" borderId="174" xfId="2" applyFont="1" applyBorder="1" applyAlignment="1" applyProtection="1">
      <alignment horizontal="right" vertical="center"/>
      <protection locked="0"/>
    </xf>
    <xf numFmtId="49" fontId="28" fillId="0" borderId="174" xfId="2" applyNumberFormat="1" applyFont="1" applyBorder="1" applyAlignment="1" applyProtection="1">
      <alignment horizontal="left" vertical="center"/>
      <protection locked="0"/>
    </xf>
    <xf numFmtId="49" fontId="28" fillId="0" borderId="175" xfId="2" applyNumberFormat="1" applyFont="1" applyBorder="1" applyAlignment="1" applyProtection="1">
      <alignment horizontal="left" vertical="center"/>
      <protection locked="0"/>
    </xf>
    <xf numFmtId="49" fontId="28" fillId="0" borderId="176" xfId="2" applyNumberFormat="1" applyFont="1" applyBorder="1" applyAlignment="1" applyProtection="1">
      <alignment horizontal="left" vertical="center"/>
      <protection locked="0"/>
    </xf>
    <xf numFmtId="49" fontId="28" fillId="0" borderId="176" xfId="2" applyNumberFormat="1" applyFont="1" applyBorder="1" applyAlignment="1" applyProtection="1">
      <alignment horizontal="center" vertical="center"/>
      <protection locked="0"/>
    </xf>
    <xf numFmtId="49" fontId="28" fillId="0" borderId="175" xfId="2" applyNumberFormat="1" applyFont="1" applyFill="1" applyBorder="1" applyAlignment="1" applyProtection="1">
      <alignment horizontal="center" vertical="center"/>
      <protection locked="0"/>
    </xf>
    <xf numFmtId="49" fontId="28" fillId="0" borderId="177" xfId="2" applyNumberFormat="1" applyFont="1" applyFill="1" applyBorder="1" applyAlignment="1" applyProtection="1">
      <alignment horizontal="center" vertical="center"/>
      <protection locked="0"/>
    </xf>
    <xf numFmtId="49" fontId="28" fillId="0" borderId="177" xfId="2" applyNumberFormat="1" applyFont="1" applyFill="1" applyBorder="1" applyAlignment="1" applyProtection="1">
      <alignment horizontal="right" vertical="center"/>
      <protection locked="0"/>
    </xf>
    <xf numFmtId="49" fontId="28" fillId="0" borderId="176" xfId="2" applyNumberFormat="1" applyFont="1" applyFill="1" applyBorder="1" applyAlignment="1" applyProtection="1">
      <alignment horizontal="center" vertical="center"/>
      <protection locked="0"/>
    </xf>
    <xf numFmtId="0" fontId="28" fillId="24" borderId="173" xfId="2" applyFont="1" applyFill="1" applyBorder="1" applyAlignment="1" applyProtection="1">
      <alignment horizontal="left" vertical="center" shrinkToFit="1"/>
      <protection locked="0"/>
    </xf>
    <xf numFmtId="49" fontId="28" fillId="24" borderId="174" xfId="2" applyNumberFormat="1" applyFont="1" applyFill="1" applyBorder="1" applyAlignment="1" applyProtection="1">
      <alignment horizontal="left" vertical="center" shrinkToFit="1"/>
      <protection locked="0"/>
    </xf>
    <xf numFmtId="49" fontId="28" fillId="24" borderId="177" xfId="2" quotePrefix="1" applyNumberFormat="1" applyFont="1" applyFill="1" applyBorder="1" applyAlignment="1" applyProtection="1">
      <alignment horizontal="center" vertical="center"/>
      <protection locked="0"/>
    </xf>
    <xf numFmtId="49" fontId="28" fillId="24" borderId="178" xfId="2" quotePrefix="1" applyNumberFormat="1" applyFont="1" applyFill="1" applyBorder="1" applyAlignment="1" applyProtection="1">
      <alignment horizontal="center" vertical="center"/>
      <protection locked="0"/>
    </xf>
    <xf numFmtId="0" fontId="28" fillId="24" borderId="177" xfId="2" quotePrefix="1" applyNumberFormat="1" applyFont="1" applyFill="1" applyBorder="1" applyAlignment="1" applyProtection="1">
      <alignment horizontal="center" vertical="center"/>
      <protection locked="0"/>
    </xf>
    <xf numFmtId="49" fontId="61" fillId="24" borderId="172" xfId="2" applyNumberFormat="1" applyFont="1" applyFill="1" applyBorder="1" applyAlignment="1" applyProtection="1">
      <alignment horizontal="right" vertical="center"/>
      <protection locked="0"/>
    </xf>
    <xf numFmtId="49" fontId="61" fillId="24" borderId="160" xfId="2" applyNumberFormat="1" applyFont="1" applyFill="1" applyBorder="1" applyAlignment="1" applyProtection="1">
      <alignment horizontal="right" vertical="center"/>
      <protection locked="0"/>
    </xf>
    <xf numFmtId="49" fontId="61" fillId="24" borderId="166" xfId="2" applyNumberFormat="1" applyFont="1" applyFill="1" applyBorder="1" applyAlignment="1" applyProtection="1">
      <alignment horizontal="right" vertical="center"/>
      <protection locked="0"/>
    </xf>
    <xf numFmtId="49" fontId="61" fillId="24" borderId="154" xfId="2" applyNumberFormat="1" applyFont="1" applyFill="1" applyBorder="1" applyAlignment="1" applyProtection="1">
      <alignment horizontal="right" vertical="center"/>
      <protection locked="0"/>
    </xf>
    <xf numFmtId="49" fontId="61" fillId="24" borderId="178" xfId="2" applyNumberFormat="1" applyFont="1" applyFill="1" applyBorder="1" applyAlignment="1" applyProtection="1">
      <alignment horizontal="right" vertical="center"/>
      <protection locked="0"/>
    </xf>
    <xf numFmtId="0" fontId="28" fillId="0" borderId="171" xfId="2" applyNumberFormat="1" applyFont="1" applyFill="1" applyBorder="1" applyAlignment="1" applyProtection="1">
      <alignment horizontal="center" vertical="center"/>
      <protection locked="0"/>
    </xf>
    <xf numFmtId="0" fontId="28" fillId="0" borderId="159" xfId="2" applyNumberFormat="1" applyFont="1" applyFill="1" applyBorder="1" applyAlignment="1" applyProtection="1">
      <alignment horizontal="center" vertical="center"/>
      <protection locked="0"/>
    </xf>
    <xf numFmtId="0" fontId="28" fillId="0" borderId="165" xfId="2" applyNumberFormat="1" applyFont="1" applyFill="1" applyBorder="1" applyAlignment="1" applyProtection="1">
      <alignment horizontal="center" vertical="center"/>
      <protection locked="0"/>
    </xf>
    <xf numFmtId="0" fontId="73" fillId="0" borderId="0" xfId="0" applyFont="1" applyAlignment="1">
      <alignment horizontal="left" vertical="center"/>
    </xf>
    <xf numFmtId="0" fontId="73" fillId="0" borderId="0" xfId="0" applyFont="1" applyAlignment="1">
      <alignment horizontal="center" vertical="center"/>
    </xf>
    <xf numFmtId="0" fontId="73" fillId="0" borderId="0" xfId="0" applyFont="1">
      <alignment vertical="center"/>
    </xf>
    <xf numFmtId="0" fontId="73" fillId="0" borderId="0" xfId="0" applyNumberFormat="1" applyFont="1">
      <alignment vertical="center"/>
    </xf>
    <xf numFmtId="0" fontId="73" fillId="0" borderId="0" xfId="0" applyNumberFormat="1" applyFont="1" applyAlignment="1">
      <alignment horizontal="center" vertical="center"/>
    </xf>
    <xf numFmtId="0" fontId="73" fillId="0" borderId="0" xfId="0" applyNumberFormat="1" applyFont="1" applyAlignment="1">
      <alignment horizontal="left" vertical="center"/>
    </xf>
    <xf numFmtId="0" fontId="73" fillId="0" borderId="0" xfId="0" applyNumberFormat="1" applyFont="1" applyBorder="1" applyAlignment="1">
      <alignment horizontal="left" vertical="center"/>
    </xf>
    <xf numFmtId="0" fontId="73" fillId="0" borderId="0" xfId="0" applyFont="1" applyBorder="1" applyAlignment="1">
      <alignment horizontal="center" vertical="center"/>
    </xf>
    <xf numFmtId="0" fontId="73" fillId="0" borderId="0" xfId="0" applyNumberFormat="1" applyFont="1" applyBorder="1">
      <alignment vertical="center"/>
    </xf>
    <xf numFmtId="0" fontId="73" fillId="0" borderId="0" xfId="0" applyNumberFormat="1" applyFont="1" applyBorder="1" applyAlignment="1">
      <alignment horizontal="center" vertical="center"/>
    </xf>
    <xf numFmtId="49" fontId="73" fillId="0" borderId="0" xfId="0" applyNumberFormat="1" applyFont="1">
      <alignment vertical="center"/>
    </xf>
    <xf numFmtId="49" fontId="73" fillId="0" borderId="0" xfId="0" applyNumberFormat="1" applyFont="1" applyBorder="1">
      <alignment vertical="center"/>
    </xf>
    <xf numFmtId="0" fontId="0" fillId="0" borderId="2" xfId="0" applyNumberFormat="1" applyBorder="1" applyAlignment="1">
      <alignment horizontal="center" vertical="center"/>
    </xf>
    <xf numFmtId="0" fontId="0" fillId="0" borderId="4" xfId="0" applyNumberFormat="1" applyBorder="1" applyAlignment="1">
      <alignment horizontal="center" vertical="center"/>
    </xf>
    <xf numFmtId="0" fontId="43" fillId="0" borderId="0" xfId="0" applyFont="1" applyAlignment="1">
      <alignment horizontal="center" vertical="center"/>
    </xf>
    <xf numFmtId="0" fontId="33" fillId="10" borderId="2" xfId="0" applyFont="1" applyFill="1" applyBorder="1" applyAlignment="1" applyProtection="1">
      <alignment horizontal="left" vertical="center" indent="1"/>
      <protection locked="0"/>
    </xf>
    <xf numFmtId="0" fontId="33" fillId="10" borderId="3" xfId="0" applyFont="1" applyFill="1" applyBorder="1" applyAlignment="1" applyProtection="1">
      <alignment horizontal="left" vertical="center" indent="1"/>
      <protection locked="0"/>
    </xf>
    <xf numFmtId="0" fontId="33" fillId="10" borderId="4" xfId="0" applyFont="1" applyFill="1" applyBorder="1" applyAlignment="1" applyProtection="1">
      <alignment horizontal="left" vertical="center" indent="1"/>
      <protection locked="0"/>
    </xf>
    <xf numFmtId="0" fontId="25" fillId="10" borderId="75" xfId="0" applyFont="1" applyFill="1" applyBorder="1" applyAlignment="1" applyProtection="1">
      <alignment horizontal="left" vertical="center" indent="2"/>
      <protection locked="0"/>
    </xf>
    <xf numFmtId="0" fontId="25" fillId="10" borderId="74" xfId="0" applyFont="1" applyFill="1" applyBorder="1" applyAlignment="1" applyProtection="1">
      <alignment horizontal="left" vertical="center" indent="2"/>
      <protection locked="0"/>
    </xf>
    <xf numFmtId="0" fontId="25" fillId="10" borderId="67" xfId="0" applyFont="1" applyFill="1" applyBorder="1" applyAlignment="1" applyProtection="1">
      <alignment horizontal="left" vertical="center" indent="2"/>
      <protection locked="0"/>
    </xf>
    <xf numFmtId="49" fontId="35" fillId="0" borderId="68" xfId="2" applyNumberFormat="1" applyFont="1" applyBorder="1" applyAlignment="1" applyProtection="1">
      <alignment horizontal="left" vertical="center"/>
      <protection locked="0"/>
    </xf>
    <xf numFmtId="49" fontId="35" fillId="0" borderId="67" xfId="2" applyNumberFormat="1" applyFont="1" applyBorder="1" applyAlignment="1" applyProtection="1">
      <alignment horizontal="left" vertical="center"/>
      <protection locked="0"/>
    </xf>
    <xf numFmtId="49" fontId="35" fillId="0" borderId="70" xfId="2" applyNumberFormat="1" applyFont="1" applyBorder="1" applyAlignment="1" applyProtection="1">
      <alignment horizontal="left" vertical="center"/>
      <protection locked="0"/>
    </xf>
    <xf numFmtId="0" fontId="22" fillId="0" borderId="106" xfId="2" applyFont="1" applyBorder="1" applyAlignment="1" applyProtection="1">
      <alignment horizontal="left" vertical="center" indent="1"/>
      <protection locked="0"/>
    </xf>
    <xf numFmtId="0" fontId="22" fillId="0" borderId="63" xfId="2" applyFont="1" applyBorder="1" applyAlignment="1" applyProtection="1">
      <alignment horizontal="left" vertical="center" indent="1"/>
      <protection locked="0"/>
    </xf>
    <xf numFmtId="0" fontId="22" fillId="0" borderId="109" xfId="2" applyFont="1" applyBorder="1" applyAlignment="1" applyProtection="1">
      <alignment horizontal="left" vertical="center" indent="1"/>
      <protection locked="0"/>
    </xf>
    <xf numFmtId="0" fontId="22" fillId="0" borderId="74" xfId="2" applyFont="1" applyBorder="1" applyAlignment="1" applyProtection="1">
      <alignment horizontal="left" vertical="center" indent="1"/>
      <protection locked="0"/>
    </xf>
    <xf numFmtId="1" fontId="23" fillId="10" borderId="97" xfId="0" applyNumberFormat="1" applyFont="1" applyFill="1" applyBorder="1" applyAlignment="1" applyProtection="1">
      <alignment horizontal="left" vertical="center" indent="1"/>
      <protection locked="0"/>
    </xf>
    <xf numFmtId="1" fontId="23" fillId="10" borderId="96" xfId="0" applyNumberFormat="1" applyFont="1" applyFill="1" applyBorder="1" applyAlignment="1" applyProtection="1">
      <alignment horizontal="left" vertical="center" indent="1"/>
      <protection locked="0"/>
    </xf>
    <xf numFmtId="1" fontId="23" fillId="10" borderId="98" xfId="0" applyNumberFormat="1" applyFont="1" applyFill="1" applyBorder="1" applyAlignment="1" applyProtection="1">
      <alignment horizontal="left" vertical="center" indent="1"/>
      <protection locked="0"/>
    </xf>
    <xf numFmtId="1" fontId="22" fillId="10" borderId="68" xfId="0" applyNumberFormat="1" applyFont="1" applyFill="1" applyBorder="1" applyAlignment="1" applyProtection="1">
      <alignment horizontal="center" vertical="center"/>
      <protection locked="0"/>
    </xf>
    <xf numFmtId="1" fontId="22" fillId="10" borderId="69" xfId="0" applyNumberFormat="1" applyFont="1" applyFill="1" applyBorder="1" applyAlignment="1" applyProtection="1">
      <alignment horizontal="center" vertical="center"/>
      <protection locked="0"/>
    </xf>
    <xf numFmtId="1" fontId="22" fillId="10" borderId="12" xfId="0" applyNumberFormat="1" applyFont="1" applyFill="1" applyBorder="1" applyAlignment="1" applyProtection="1">
      <alignment horizontal="center" vertical="center"/>
      <protection locked="0"/>
    </xf>
    <xf numFmtId="1" fontId="22" fillId="10" borderId="14" xfId="0" applyNumberFormat="1" applyFont="1" applyFill="1" applyBorder="1" applyAlignment="1" applyProtection="1">
      <alignment horizontal="center" vertical="center"/>
      <protection locked="0"/>
    </xf>
    <xf numFmtId="1" fontId="23" fillId="10" borderId="99" xfId="0" applyNumberFormat="1" applyFont="1" applyFill="1" applyBorder="1" applyAlignment="1" applyProtection="1">
      <alignment horizontal="left" vertical="center" indent="1"/>
      <protection locked="0"/>
    </xf>
    <xf numFmtId="1" fontId="32" fillId="10" borderId="102" xfId="0" applyNumberFormat="1" applyFont="1" applyFill="1" applyBorder="1" applyAlignment="1" applyProtection="1">
      <alignment horizontal="left" vertical="center" indent="1" shrinkToFit="1"/>
      <protection locked="0"/>
    </xf>
    <xf numFmtId="1" fontId="32" fillId="10" borderId="101" xfId="0" applyNumberFormat="1" applyFont="1" applyFill="1" applyBorder="1" applyAlignment="1" applyProtection="1">
      <alignment horizontal="left" vertical="center" indent="1" shrinkToFit="1"/>
      <protection locked="0"/>
    </xf>
    <xf numFmtId="1" fontId="32" fillId="10" borderId="103" xfId="0" applyNumberFormat="1" applyFont="1" applyFill="1" applyBorder="1" applyAlignment="1" applyProtection="1">
      <alignment horizontal="left" vertical="center" indent="1" shrinkToFit="1"/>
      <protection locked="0"/>
    </xf>
    <xf numFmtId="1" fontId="32" fillId="10" borderId="102" xfId="0" applyNumberFormat="1" applyFont="1" applyFill="1" applyBorder="1" applyAlignment="1" applyProtection="1">
      <alignment horizontal="left" vertical="center" indent="1"/>
      <protection locked="0"/>
    </xf>
    <xf numFmtId="1" fontId="32" fillId="10" borderId="101" xfId="0" applyNumberFormat="1" applyFont="1" applyFill="1" applyBorder="1" applyAlignment="1" applyProtection="1">
      <alignment horizontal="left" vertical="center" indent="1"/>
      <protection locked="0"/>
    </xf>
    <xf numFmtId="1" fontId="32" fillId="10" borderId="104" xfId="0" applyNumberFormat="1" applyFont="1" applyFill="1" applyBorder="1" applyAlignment="1" applyProtection="1">
      <alignment horizontal="left" vertical="center" indent="1"/>
      <protection locked="0"/>
    </xf>
    <xf numFmtId="0" fontId="15" fillId="10" borderId="2" xfId="0" applyFont="1" applyFill="1" applyBorder="1" applyAlignment="1" applyProtection="1">
      <alignment horizontal="left" vertical="center"/>
      <protection locked="0"/>
    </xf>
    <xf numFmtId="0" fontId="15" fillId="10" borderId="4" xfId="0" applyFont="1" applyFill="1" applyBorder="1" applyAlignment="1" applyProtection="1">
      <alignment horizontal="left" vertical="center"/>
      <protection locked="0"/>
    </xf>
    <xf numFmtId="0" fontId="32" fillId="0" borderId="68" xfId="2" applyFont="1" applyBorder="1" applyAlignment="1" applyProtection="1">
      <alignment horizontal="left" vertical="center" indent="1"/>
      <protection locked="0"/>
    </xf>
    <xf numFmtId="0" fontId="32" fillId="0" borderId="67" xfId="2" applyFont="1" applyBorder="1" applyAlignment="1" applyProtection="1">
      <alignment horizontal="left" vertical="center" indent="1"/>
      <protection locked="0"/>
    </xf>
    <xf numFmtId="0" fontId="32" fillId="0" borderId="12" xfId="2" applyFont="1" applyBorder="1" applyAlignment="1" applyProtection="1">
      <alignment horizontal="left" vertical="center" indent="1"/>
      <protection locked="0"/>
    </xf>
    <xf numFmtId="0" fontId="32" fillId="0" borderId="5" xfId="2" applyFont="1" applyBorder="1" applyAlignment="1" applyProtection="1">
      <alignment horizontal="left" vertical="center" indent="1"/>
      <protection locked="0"/>
    </xf>
    <xf numFmtId="0" fontId="26" fillId="2" borderId="1" xfId="0" applyNumberFormat="1" applyFont="1" applyFill="1" applyBorder="1" applyAlignment="1">
      <alignment horizontal="center" vertical="center"/>
    </xf>
    <xf numFmtId="0" fontId="9" fillId="2" borderId="1" xfId="2" applyNumberFormat="1" applyFont="1" applyFill="1" applyBorder="1" applyAlignment="1">
      <alignment horizontal="center" vertical="center"/>
    </xf>
    <xf numFmtId="0" fontId="0" fillId="0" borderId="33" xfId="0" applyNumberFormat="1" applyBorder="1" applyAlignment="1">
      <alignment horizontal="center" vertical="center"/>
    </xf>
    <xf numFmtId="0" fontId="9" fillId="24" borderId="1" xfId="2" applyNumberFormat="1" applyFont="1" applyFill="1" applyBorder="1" applyAlignment="1">
      <alignment horizontal="center" vertical="center"/>
    </xf>
    <xf numFmtId="0" fontId="26" fillId="24" borderId="1" xfId="0" applyNumberFormat="1" applyFont="1" applyFill="1" applyBorder="1" applyAlignment="1">
      <alignment horizontal="center" vertical="center"/>
    </xf>
    <xf numFmtId="0" fontId="9" fillId="2" borderId="1" xfId="2" applyNumberFormat="1" applyFont="1" applyFill="1" applyBorder="1" applyAlignment="1">
      <alignment horizontal="center" vertical="center" wrapText="1"/>
    </xf>
    <xf numFmtId="0" fontId="9" fillId="24" borderId="1" xfId="2" applyNumberFormat="1" applyFont="1" applyFill="1" applyBorder="1" applyAlignment="1">
      <alignment horizontal="center" vertical="center" wrapText="1"/>
    </xf>
    <xf numFmtId="0" fontId="9" fillId="4" borderId="1" xfId="2" applyNumberFormat="1" applyFont="1" applyFill="1" applyBorder="1" applyAlignment="1">
      <alignment horizontal="center" vertical="center"/>
    </xf>
    <xf numFmtId="0" fontId="9" fillId="4" borderId="78" xfId="2" applyNumberFormat="1" applyFont="1" applyFill="1" applyBorder="1" applyAlignment="1">
      <alignment horizontal="center" vertical="center"/>
    </xf>
    <xf numFmtId="0" fontId="9" fillId="4" borderId="8" xfId="2" applyNumberFormat="1" applyFont="1" applyFill="1" applyBorder="1" applyAlignment="1">
      <alignment horizontal="center" vertical="center"/>
    </xf>
    <xf numFmtId="0" fontId="9" fillId="2" borderId="1" xfId="2" applyNumberFormat="1" applyFont="1" applyFill="1" applyBorder="1" applyAlignment="1">
      <alignment horizontal="center" vertical="center" shrinkToFit="1"/>
    </xf>
    <xf numFmtId="0" fontId="0" fillId="0" borderId="0" xfId="0" applyProtection="1">
      <alignment vertical="center"/>
    </xf>
    <xf numFmtId="0" fontId="43" fillId="0" borderId="0" xfId="0" applyFont="1" applyProtection="1">
      <alignment vertical="center"/>
    </xf>
    <xf numFmtId="0" fontId="43" fillId="0" borderId="0" xfId="0" applyFont="1" applyAlignment="1" applyProtection="1">
      <alignment horizontal="center" vertical="center"/>
    </xf>
    <xf numFmtId="0" fontId="85" fillId="0" borderId="0" xfId="0" applyFont="1" applyProtection="1">
      <alignment vertical="center"/>
      <protection hidden="1"/>
    </xf>
    <xf numFmtId="0" fontId="0" fillId="0" borderId="0" xfId="0" applyProtection="1">
      <alignment vertical="center"/>
      <protection hidden="1"/>
    </xf>
    <xf numFmtId="0" fontId="43" fillId="0" borderId="0" xfId="0" applyFont="1" applyProtection="1">
      <alignment vertical="center"/>
      <protection hidden="1"/>
    </xf>
    <xf numFmtId="0" fontId="43" fillId="0" borderId="0" xfId="0" applyFont="1" applyAlignment="1" applyProtection="1">
      <alignment horizontal="center" vertical="center"/>
      <protection hidden="1"/>
    </xf>
    <xf numFmtId="0" fontId="44" fillId="0" borderId="111" xfId="0" applyFont="1" applyBorder="1" applyAlignment="1" applyProtection="1">
      <alignment horizontal="left" vertical="top"/>
      <protection hidden="1"/>
    </xf>
    <xf numFmtId="0" fontId="0" fillId="0" borderId="112" xfId="0" applyBorder="1" applyProtection="1">
      <alignment vertical="center"/>
      <protection hidden="1"/>
    </xf>
    <xf numFmtId="0" fontId="0" fillId="0" borderId="113" xfId="0" applyBorder="1" applyProtection="1">
      <alignment vertical="center"/>
      <protection hidden="1"/>
    </xf>
    <xf numFmtId="0" fontId="0" fillId="0" borderId="0" xfId="0" applyBorder="1" applyProtection="1">
      <alignment vertical="center"/>
      <protection hidden="1"/>
    </xf>
    <xf numFmtId="0" fontId="0" fillId="0" borderId="116" xfId="0" applyBorder="1" applyProtection="1">
      <alignment vertical="center"/>
      <protection hidden="1"/>
    </xf>
    <xf numFmtId="0" fontId="0" fillId="22" borderId="117" xfId="0" applyFill="1" applyBorder="1" applyProtection="1">
      <alignment vertical="center"/>
      <protection hidden="1"/>
    </xf>
    <xf numFmtId="0" fontId="0" fillId="0" borderId="118" xfId="0" applyFill="1" applyBorder="1" applyProtection="1">
      <alignment vertical="center"/>
      <protection hidden="1"/>
    </xf>
    <xf numFmtId="0" fontId="0" fillId="0" borderId="119" xfId="0" applyBorder="1" applyAlignment="1" applyProtection="1">
      <alignment vertical="center"/>
      <protection hidden="1"/>
    </xf>
    <xf numFmtId="0" fontId="0" fillId="22" borderId="0" xfId="0" applyFill="1" applyBorder="1" applyAlignment="1" applyProtection="1">
      <alignment vertical="center"/>
      <protection hidden="1"/>
    </xf>
    <xf numFmtId="0" fontId="45" fillId="22" borderId="116" xfId="0" applyFont="1" applyFill="1" applyBorder="1" applyAlignment="1" applyProtection="1">
      <alignment vertical="center"/>
      <protection hidden="1"/>
    </xf>
    <xf numFmtId="0" fontId="0" fillId="22" borderId="117" xfId="0" applyFill="1" applyBorder="1" applyAlignment="1" applyProtection="1">
      <alignment vertical="center"/>
      <protection hidden="1"/>
    </xf>
    <xf numFmtId="0" fontId="0" fillId="22" borderId="120" xfId="0" applyFill="1" applyBorder="1" applyProtection="1">
      <alignment vertical="center"/>
      <protection hidden="1"/>
    </xf>
    <xf numFmtId="0" fontId="46" fillId="22" borderId="121" xfId="0" applyFont="1" applyFill="1" applyBorder="1" applyAlignment="1" applyProtection="1">
      <alignment vertical="center"/>
      <protection hidden="1"/>
    </xf>
    <xf numFmtId="0" fontId="0" fillId="22" borderId="118" xfId="0" applyFill="1" applyBorder="1" applyAlignment="1" applyProtection="1">
      <alignment vertical="center"/>
      <protection hidden="1"/>
    </xf>
    <xf numFmtId="0" fontId="43" fillId="0" borderId="122" xfId="0" applyFont="1" applyFill="1" applyBorder="1" applyProtection="1">
      <alignment vertical="center"/>
      <protection hidden="1"/>
    </xf>
    <xf numFmtId="0" fontId="0" fillId="0" borderId="119" xfId="0" applyBorder="1" applyProtection="1">
      <alignment vertical="center"/>
      <protection hidden="1"/>
    </xf>
    <xf numFmtId="0" fontId="0" fillId="22" borderId="0" xfId="0" applyFill="1" applyBorder="1" applyProtection="1">
      <alignment vertical="center"/>
      <protection hidden="1"/>
    </xf>
    <xf numFmtId="0" fontId="74" fillId="19" borderId="123" xfId="3" applyFont="1" applyFill="1" applyBorder="1" applyAlignment="1" applyProtection="1">
      <alignment horizontal="center" vertical="center"/>
      <protection hidden="1"/>
    </xf>
    <xf numFmtId="0" fontId="74" fillId="19" borderId="124" xfId="3" applyFont="1" applyFill="1" applyBorder="1" applyAlignment="1" applyProtection="1">
      <alignment horizontal="center" vertical="center"/>
      <protection hidden="1"/>
    </xf>
    <xf numFmtId="0" fontId="74" fillId="19" borderId="125" xfId="3" applyFont="1" applyFill="1" applyBorder="1" applyAlignment="1" applyProtection="1">
      <alignment horizontal="center" vertical="center"/>
      <protection hidden="1"/>
    </xf>
    <xf numFmtId="0" fontId="46" fillId="22" borderId="126" xfId="0" applyFont="1" applyFill="1" applyBorder="1" applyProtection="1">
      <alignment vertical="center"/>
      <protection hidden="1"/>
    </xf>
    <xf numFmtId="0" fontId="0" fillId="22" borderId="126" xfId="0" applyFill="1" applyBorder="1" applyProtection="1">
      <alignment vertical="center"/>
      <protection hidden="1"/>
    </xf>
    <xf numFmtId="0" fontId="0" fillId="22" borderId="126" xfId="0" applyFill="1" applyBorder="1" applyAlignment="1" applyProtection="1">
      <alignment vertical="center"/>
      <protection hidden="1"/>
    </xf>
    <xf numFmtId="0" fontId="0" fillId="22" borderId="126" xfId="0" applyFill="1" applyBorder="1" applyAlignment="1" applyProtection="1">
      <alignment vertical="center" wrapText="1"/>
      <protection hidden="1"/>
    </xf>
    <xf numFmtId="0" fontId="0" fillId="22" borderId="127" xfId="0" applyFill="1" applyBorder="1" applyAlignment="1" applyProtection="1">
      <alignment vertical="center" wrapText="1"/>
      <protection hidden="1"/>
    </xf>
    <xf numFmtId="0" fontId="45" fillId="22" borderId="119" xfId="0" applyFont="1" applyFill="1" applyBorder="1" applyAlignment="1" applyProtection="1">
      <alignment vertical="center"/>
      <protection hidden="1"/>
    </xf>
    <xf numFmtId="0" fontId="0" fillId="22" borderId="128" xfId="0" applyFill="1" applyBorder="1" applyProtection="1">
      <alignment vertical="center"/>
      <protection hidden="1"/>
    </xf>
    <xf numFmtId="0" fontId="46" fillId="22" borderId="129" xfId="0" applyFont="1" applyFill="1" applyBorder="1" applyAlignment="1" applyProtection="1">
      <alignment vertical="center"/>
      <protection hidden="1"/>
    </xf>
    <xf numFmtId="0" fontId="48" fillId="22" borderId="0" xfId="3" applyFont="1" applyFill="1" applyBorder="1" applyAlignment="1" applyProtection="1">
      <alignment horizontal="center" vertical="center"/>
      <protection hidden="1"/>
    </xf>
    <xf numFmtId="0" fontId="0" fillId="22" borderId="0" xfId="0" applyFill="1" applyBorder="1" applyAlignment="1" applyProtection="1">
      <alignment horizontal="left" vertical="center" wrapText="1"/>
      <protection hidden="1"/>
    </xf>
    <xf numFmtId="0" fontId="0" fillId="22" borderId="122" xfId="0" applyFill="1" applyBorder="1" applyAlignment="1" applyProtection="1">
      <alignment horizontal="left" vertical="center" wrapText="1"/>
      <protection hidden="1"/>
    </xf>
    <xf numFmtId="0" fontId="74" fillId="19" borderId="130" xfId="3" applyFont="1" applyFill="1" applyBorder="1" applyAlignment="1" applyProtection="1">
      <alignment horizontal="center" vertical="center" wrapText="1"/>
      <protection hidden="1"/>
    </xf>
    <xf numFmtId="0" fontId="74" fillId="19" borderId="131" xfId="3" applyFont="1" applyFill="1" applyBorder="1" applyAlignment="1" applyProtection="1">
      <alignment horizontal="center" vertical="center" wrapText="1"/>
      <protection hidden="1"/>
    </xf>
    <xf numFmtId="0" fontId="74" fillId="19" borderId="132" xfId="3" applyFont="1" applyFill="1" applyBorder="1" applyAlignment="1" applyProtection="1">
      <alignment horizontal="center" vertical="center" wrapText="1"/>
      <protection hidden="1"/>
    </xf>
    <xf numFmtId="0" fontId="46" fillId="22" borderId="133" xfId="0" applyFont="1" applyFill="1" applyBorder="1" applyAlignment="1" applyProtection="1">
      <alignment horizontal="left" vertical="center" wrapText="1"/>
      <protection hidden="1"/>
    </xf>
    <xf numFmtId="0" fontId="46" fillId="22" borderId="134" xfId="0" applyFont="1" applyFill="1" applyBorder="1" applyAlignment="1" applyProtection="1">
      <alignment horizontal="left" vertical="center" wrapText="1"/>
      <protection hidden="1"/>
    </xf>
    <xf numFmtId="0" fontId="46" fillId="22" borderId="135" xfId="0" applyFont="1" applyFill="1" applyBorder="1" applyAlignment="1" applyProtection="1">
      <alignment horizontal="left" vertical="center" wrapText="1"/>
      <protection hidden="1"/>
    </xf>
    <xf numFmtId="0" fontId="0" fillId="0" borderId="0" xfId="0" applyAlignment="1" applyProtection="1">
      <alignment vertical="center"/>
      <protection hidden="1"/>
    </xf>
    <xf numFmtId="0" fontId="0" fillId="22" borderId="0" xfId="0" applyFill="1" applyBorder="1" applyAlignment="1" applyProtection="1">
      <alignment vertical="center" wrapText="1"/>
      <protection hidden="1"/>
    </xf>
    <xf numFmtId="0" fontId="49" fillId="22" borderId="0" xfId="2" applyFont="1" applyFill="1" applyBorder="1" applyAlignment="1" applyProtection="1">
      <alignment vertical="center"/>
      <protection hidden="1"/>
    </xf>
    <xf numFmtId="0" fontId="43" fillId="22" borderId="0" xfId="0" applyFont="1" applyFill="1" applyBorder="1" applyAlignment="1" applyProtection="1">
      <alignment vertical="center"/>
      <protection hidden="1"/>
    </xf>
    <xf numFmtId="0" fontId="43" fillId="0" borderId="122" xfId="0" applyFont="1" applyFill="1" applyBorder="1" applyAlignment="1" applyProtection="1">
      <alignment vertical="center"/>
      <protection hidden="1"/>
    </xf>
    <xf numFmtId="0" fontId="43" fillId="0" borderId="0" xfId="0" applyFont="1" applyAlignment="1" applyProtection="1">
      <alignment vertical="center"/>
      <protection hidden="1"/>
    </xf>
    <xf numFmtId="0" fontId="0" fillId="0" borderId="0" xfId="0" applyAlignment="1" applyProtection="1">
      <alignment horizontal="center" vertical="center"/>
      <protection hidden="1"/>
    </xf>
    <xf numFmtId="0" fontId="0" fillId="0" borderId="195" xfId="0" applyBorder="1" applyProtection="1">
      <alignment vertical="center"/>
      <protection hidden="1"/>
    </xf>
    <xf numFmtId="0" fontId="0" fillId="0" borderId="196" xfId="0" applyBorder="1" applyProtection="1">
      <alignment vertical="center"/>
      <protection hidden="1"/>
    </xf>
    <xf numFmtId="0" fontId="50" fillId="22" borderId="194" xfId="2" applyFont="1" applyFill="1" applyBorder="1" applyAlignment="1" applyProtection="1">
      <alignment horizontal="left" vertical="center" wrapText="1"/>
      <protection hidden="1"/>
    </xf>
    <xf numFmtId="0" fontId="43" fillId="0" borderId="195" xfId="0" applyFont="1" applyFill="1" applyBorder="1" applyProtection="1">
      <alignment vertical="center"/>
      <protection hidden="1"/>
    </xf>
    <xf numFmtId="0" fontId="43" fillId="0" borderId="196" xfId="0" applyFont="1" applyBorder="1" applyProtection="1">
      <alignment vertical="center"/>
      <protection hidden="1"/>
    </xf>
    <xf numFmtId="0" fontId="50" fillId="22" borderId="0" xfId="2" applyFont="1" applyFill="1" applyBorder="1" applyAlignment="1" applyProtection="1">
      <alignment horizontal="left" vertical="center" wrapText="1"/>
      <protection hidden="1"/>
    </xf>
    <xf numFmtId="0" fontId="80" fillId="24" borderId="68" xfId="0" applyFont="1" applyFill="1" applyBorder="1" applyProtection="1">
      <alignment vertical="center"/>
      <protection hidden="1"/>
    </xf>
    <xf numFmtId="0" fontId="80" fillId="24" borderId="67" xfId="0" applyFont="1" applyFill="1" applyBorder="1" applyAlignment="1" applyProtection="1">
      <alignment horizontal="center" vertical="center"/>
      <protection hidden="1"/>
    </xf>
    <xf numFmtId="0" fontId="81" fillId="24" borderId="69" xfId="0" applyFont="1" applyFill="1" applyBorder="1" applyProtection="1">
      <alignment vertical="center"/>
      <protection hidden="1"/>
    </xf>
    <xf numFmtId="0" fontId="50" fillId="22" borderId="134" xfId="2" applyFont="1" applyFill="1" applyBorder="1" applyAlignment="1" applyProtection="1">
      <alignment horizontal="left" vertical="center" wrapText="1"/>
      <protection hidden="1"/>
    </xf>
    <xf numFmtId="0" fontId="43" fillId="0" borderId="195" xfId="0" applyFont="1" applyBorder="1" applyProtection="1">
      <alignment vertical="center"/>
      <protection hidden="1"/>
    </xf>
    <xf numFmtId="0" fontId="80" fillId="24" borderId="12" xfId="0" applyFont="1" applyFill="1" applyBorder="1" applyProtection="1">
      <alignment vertical="center"/>
      <protection hidden="1"/>
    </xf>
    <xf numFmtId="0" fontId="80" fillId="24" borderId="5" xfId="0" applyFont="1" applyFill="1" applyBorder="1" applyAlignment="1" applyProtection="1">
      <alignment horizontal="center" vertical="center"/>
      <protection hidden="1"/>
    </xf>
    <xf numFmtId="0" fontId="81" fillId="24" borderId="14" xfId="0" applyFont="1" applyFill="1" applyBorder="1" applyProtection="1">
      <alignment vertical="center"/>
      <protection hidden="1"/>
    </xf>
    <xf numFmtId="0" fontId="50" fillId="0" borderId="117" xfId="2" applyFont="1" applyFill="1" applyBorder="1" applyAlignment="1" applyProtection="1">
      <alignment vertical="center"/>
      <protection hidden="1"/>
    </xf>
    <xf numFmtId="0" fontId="49" fillId="0" borderId="117" xfId="2" applyFont="1" applyFill="1" applyBorder="1" applyAlignment="1" applyProtection="1">
      <alignment horizontal="center" vertical="center"/>
      <protection hidden="1"/>
    </xf>
    <xf numFmtId="0" fontId="49" fillId="0" borderId="117" xfId="2" applyFont="1" applyFill="1" applyBorder="1" applyAlignment="1" applyProtection="1">
      <alignment vertical="center"/>
      <protection hidden="1"/>
    </xf>
    <xf numFmtId="0" fontId="0" fillId="0" borderId="117" xfId="0" applyBorder="1" applyAlignment="1" applyProtection="1">
      <alignment vertical="center"/>
      <protection hidden="1"/>
    </xf>
    <xf numFmtId="0" fontId="43" fillId="0" borderId="117" xfId="0" applyFont="1" applyBorder="1" applyProtection="1">
      <alignment vertical="center"/>
      <protection hidden="1"/>
    </xf>
    <xf numFmtId="0" fontId="43" fillId="0" borderId="118" xfId="0" applyFont="1" applyBorder="1" applyProtection="1">
      <alignment vertical="center"/>
      <protection hidden="1"/>
    </xf>
    <xf numFmtId="0" fontId="78" fillId="24" borderId="2" xfId="0" applyFont="1" applyFill="1" applyBorder="1" applyProtection="1">
      <alignment vertical="center"/>
      <protection hidden="1"/>
    </xf>
    <xf numFmtId="0" fontId="43" fillId="24" borderId="204" xfId="0" applyFont="1" applyFill="1" applyBorder="1" applyProtection="1">
      <alignment vertical="center"/>
      <protection hidden="1"/>
    </xf>
    <xf numFmtId="0" fontId="43" fillId="24" borderId="210" xfId="0" applyFont="1" applyFill="1" applyBorder="1" applyAlignment="1" applyProtection="1">
      <alignment horizontal="center" vertical="center"/>
      <protection hidden="1"/>
    </xf>
    <xf numFmtId="0" fontId="43" fillId="24" borderId="4" xfId="0" applyFont="1" applyFill="1" applyBorder="1" applyProtection="1">
      <alignment vertical="center"/>
      <protection hidden="1"/>
    </xf>
    <xf numFmtId="0" fontId="77" fillId="24" borderId="2" xfId="0" applyFont="1" applyFill="1" applyBorder="1" applyProtection="1">
      <alignment vertical="center"/>
      <protection hidden="1"/>
    </xf>
    <xf numFmtId="0" fontId="0" fillId="24" borderId="204" xfId="0" applyFill="1" applyBorder="1" applyProtection="1">
      <alignment vertical="center"/>
      <protection hidden="1"/>
    </xf>
    <xf numFmtId="0" fontId="43" fillId="24" borderId="210" xfId="0" applyFont="1" applyFill="1" applyBorder="1" applyProtection="1">
      <alignment vertical="center"/>
      <protection hidden="1"/>
    </xf>
    <xf numFmtId="0" fontId="51" fillId="24" borderId="4" xfId="0" applyFont="1" applyFill="1" applyBorder="1" applyProtection="1">
      <alignment vertical="center"/>
      <protection hidden="1"/>
    </xf>
    <xf numFmtId="0" fontId="51" fillId="0" borderId="0" xfId="0" applyFont="1" applyProtection="1">
      <alignment vertical="center"/>
      <protection hidden="1"/>
    </xf>
    <xf numFmtId="0" fontId="51" fillId="0" borderId="119" xfId="0" applyFont="1" applyBorder="1" applyProtection="1">
      <alignment vertical="center"/>
      <protection hidden="1"/>
    </xf>
    <xf numFmtId="0" fontId="76" fillId="23" borderId="68" xfId="2" applyFont="1" applyFill="1" applyBorder="1" applyAlignment="1" applyProtection="1">
      <alignment horizontal="center" vertical="center" wrapText="1"/>
      <protection hidden="1"/>
    </xf>
    <xf numFmtId="0" fontId="76" fillId="23" borderId="67" xfId="2" applyFont="1" applyFill="1" applyBorder="1" applyAlignment="1" applyProtection="1">
      <alignment horizontal="center" vertical="center" wrapText="1"/>
      <protection hidden="1"/>
    </xf>
    <xf numFmtId="0" fontId="76" fillId="23" borderId="69" xfId="2" applyFont="1" applyFill="1" applyBorder="1" applyAlignment="1" applyProtection="1">
      <alignment horizontal="center" vertical="center" wrapText="1"/>
      <protection hidden="1"/>
    </xf>
    <xf numFmtId="0" fontId="52" fillId="0" borderId="122" xfId="0" applyFont="1" applyBorder="1" applyProtection="1">
      <alignment vertical="center"/>
      <protection hidden="1"/>
    </xf>
    <xf numFmtId="0" fontId="52" fillId="0" borderId="0" xfId="0" applyFont="1" applyProtection="1">
      <alignment vertical="center"/>
      <protection hidden="1"/>
    </xf>
    <xf numFmtId="0" fontId="79" fillId="24" borderId="205" xfId="0" applyFont="1" applyFill="1" applyBorder="1" applyProtection="1">
      <alignment vertical="center"/>
      <protection hidden="1"/>
    </xf>
    <xf numFmtId="0" fontId="43" fillId="24" borderId="206" xfId="0" applyFont="1" applyFill="1" applyBorder="1" applyProtection="1">
      <alignment vertical="center"/>
      <protection hidden="1"/>
    </xf>
    <xf numFmtId="0" fontId="43" fillId="24" borderId="211" xfId="0" applyFont="1" applyFill="1" applyBorder="1" applyAlignment="1" applyProtection="1">
      <alignment horizontal="center" vertical="center"/>
      <protection hidden="1"/>
    </xf>
    <xf numFmtId="0" fontId="43" fillId="24" borderId="214" xfId="0" applyFont="1" applyFill="1" applyBorder="1" applyAlignment="1" applyProtection="1">
      <alignment horizontal="center" vertical="center"/>
      <protection hidden="1"/>
    </xf>
    <xf numFmtId="0" fontId="76" fillId="23" borderId="33" xfId="2" applyFont="1" applyFill="1" applyBorder="1" applyAlignment="1" applyProtection="1">
      <alignment horizontal="center" vertical="center" wrapText="1"/>
      <protection hidden="1"/>
    </xf>
    <xf numFmtId="0" fontId="76" fillId="23" borderId="0" xfId="2" applyFont="1" applyFill="1" applyBorder="1" applyAlignment="1" applyProtection="1">
      <alignment horizontal="center" vertical="center" wrapText="1"/>
      <protection hidden="1"/>
    </xf>
    <xf numFmtId="0" fontId="76" fillId="23" borderId="32" xfId="2" applyFont="1" applyFill="1" applyBorder="1" applyAlignment="1" applyProtection="1">
      <alignment horizontal="center" vertical="center" wrapText="1"/>
      <protection hidden="1"/>
    </xf>
    <xf numFmtId="0" fontId="79" fillId="24" borderId="207" xfId="0" applyFont="1" applyFill="1" applyBorder="1" applyProtection="1">
      <alignment vertical="center"/>
      <protection hidden="1"/>
    </xf>
    <xf numFmtId="0" fontId="43" fillId="24" borderId="208" xfId="0" applyFont="1" applyFill="1" applyBorder="1" applyProtection="1">
      <alignment vertical="center"/>
      <protection hidden="1"/>
    </xf>
    <xf numFmtId="0" fontId="43" fillId="24" borderId="212" xfId="0" applyFont="1" applyFill="1" applyBorder="1" applyAlignment="1" applyProtection="1">
      <alignment horizontal="center" vertical="center"/>
      <protection hidden="1"/>
    </xf>
    <xf numFmtId="0" fontId="43" fillId="24" borderId="215" xfId="0" applyFont="1" applyFill="1" applyBorder="1" applyAlignment="1" applyProtection="1">
      <alignment horizontal="center" vertical="center"/>
      <protection hidden="1"/>
    </xf>
    <xf numFmtId="0" fontId="76" fillId="23" borderId="12" xfId="2" applyFont="1" applyFill="1" applyBorder="1" applyAlignment="1" applyProtection="1">
      <alignment horizontal="center" vertical="center" wrapText="1"/>
      <protection hidden="1"/>
    </xf>
    <xf numFmtId="0" fontId="76" fillId="23" borderId="5" xfId="2" applyFont="1" applyFill="1" applyBorder="1" applyAlignment="1" applyProtection="1">
      <alignment horizontal="center" vertical="center" wrapText="1"/>
      <protection hidden="1"/>
    </xf>
    <xf numFmtId="0" fontId="76" fillId="23" borderId="14" xfId="2" applyFont="1" applyFill="1" applyBorder="1" applyAlignment="1" applyProtection="1">
      <alignment horizontal="center" vertical="center" wrapText="1"/>
      <protection hidden="1"/>
    </xf>
    <xf numFmtId="0" fontId="53" fillId="27" borderId="68" xfId="2" applyFont="1" applyFill="1" applyBorder="1" applyAlignment="1" applyProtection="1">
      <alignment horizontal="center" vertical="center"/>
      <protection hidden="1"/>
    </xf>
    <xf numFmtId="0" fontId="53" fillId="27" borderId="67" xfId="2" applyFont="1" applyFill="1" applyBorder="1" applyAlignment="1" applyProtection="1">
      <alignment horizontal="center" vertical="center"/>
      <protection hidden="1"/>
    </xf>
    <xf numFmtId="0" fontId="53" fillId="27" borderId="69" xfId="2" applyFont="1" applyFill="1" applyBorder="1" applyAlignment="1" applyProtection="1">
      <alignment horizontal="center" vertical="center"/>
      <protection hidden="1"/>
    </xf>
    <xf numFmtId="0" fontId="53" fillId="27" borderId="33" xfId="2" applyFont="1" applyFill="1" applyBorder="1" applyAlignment="1" applyProtection="1">
      <alignment horizontal="center" vertical="center"/>
      <protection hidden="1"/>
    </xf>
    <xf numFmtId="0" fontId="53" fillId="27" borderId="0" xfId="2" applyFont="1" applyFill="1" applyBorder="1" applyAlignment="1" applyProtection="1">
      <alignment horizontal="center" vertical="center"/>
      <protection hidden="1"/>
    </xf>
    <xf numFmtId="0" fontId="53" fillId="27" borderId="32" xfId="2" applyFont="1" applyFill="1" applyBorder="1" applyAlignment="1" applyProtection="1">
      <alignment horizontal="center" vertical="center"/>
      <protection hidden="1"/>
    </xf>
    <xf numFmtId="0" fontId="40" fillId="28" borderId="33" xfId="2" applyFont="1" applyFill="1" applyBorder="1" applyAlignment="1" applyProtection="1">
      <alignment horizontal="center" vertical="center"/>
      <protection hidden="1"/>
    </xf>
    <xf numFmtId="0" fontId="40" fillId="28" borderId="0" xfId="2" applyFont="1" applyFill="1" applyBorder="1" applyAlignment="1" applyProtection="1">
      <alignment horizontal="center" vertical="center"/>
      <protection hidden="1"/>
    </xf>
    <xf numFmtId="0" fontId="40" fillId="28" borderId="32" xfId="2" applyFont="1" applyFill="1" applyBorder="1" applyAlignment="1" applyProtection="1">
      <alignment horizontal="center" vertical="center"/>
      <protection hidden="1"/>
    </xf>
    <xf numFmtId="0" fontId="43" fillId="0" borderId="122" xfId="0" applyFont="1" applyBorder="1" applyProtection="1">
      <alignment vertical="center"/>
      <protection hidden="1"/>
    </xf>
    <xf numFmtId="0" fontId="40" fillId="28" borderId="12" xfId="2" applyFont="1" applyFill="1" applyBorder="1" applyAlignment="1" applyProtection="1">
      <alignment horizontal="center" vertical="center"/>
      <protection hidden="1"/>
    </xf>
    <xf numFmtId="0" fontId="40" fillId="28" borderId="5" xfId="2" applyFont="1" applyFill="1" applyBorder="1" applyAlignment="1" applyProtection="1">
      <alignment horizontal="center" vertical="center"/>
      <protection hidden="1"/>
    </xf>
    <xf numFmtId="0" fontId="40" fillId="28" borderId="14" xfId="2" applyFont="1" applyFill="1" applyBorder="1" applyAlignment="1" applyProtection="1">
      <alignment horizontal="center" vertical="center"/>
      <protection hidden="1"/>
    </xf>
    <xf numFmtId="0" fontId="70" fillId="20" borderId="68" xfId="2" applyFont="1" applyFill="1" applyBorder="1" applyAlignment="1" applyProtection="1">
      <alignment horizontal="center" vertical="center" wrapText="1"/>
      <protection hidden="1"/>
    </xf>
    <xf numFmtId="0" fontId="70" fillId="20" borderId="67" xfId="2" applyFont="1" applyFill="1" applyBorder="1" applyAlignment="1" applyProtection="1">
      <alignment horizontal="center" vertical="center" wrapText="1"/>
      <protection hidden="1"/>
    </xf>
    <xf numFmtId="0" fontId="70" fillId="20" borderId="69" xfId="2" applyFont="1" applyFill="1" applyBorder="1" applyAlignment="1" applyProtection="1">
      <alignment horizontal="center" vertical="center" wrapText="1"/>
      <protection hidden="1"/>
    </xf>
    <xf numFmtId="0" fontId="70" fillId="20" borderId="33" xfId="2" applyFont="1" applyFill="1" applyBorder="1" applyAlignment="1" applyProtection="1">
      <alignment horizontal="center" vertical="center" wrapText="1"/>
      <protection hidden="1"/>
    </xf>
    <xf numFmtId="0" fontId="70" fillId="20" borderId="0" xfId="2" applyFont="1" applyFill="1" applyBorder="1" applyAlignment="1" applyProtection="1">
      <alignment horizontal="center" vertical="center" wrapText="1"/>
      <protection hidden="1"/>
    </xf>
    <xf numFmtId="0" fontId="70" fillId="20" borderId="32" xfId="2" applyFont="1" applyFill="1" applyBorder="1" applyAlignment="1" applyProtection="1">
      <alignment horizontal="center" vertical="center" wrapText="1"/>
      <protection hidden="1"/>
    </xf>
    <xf numFmtId="0" fontId="70" fillId="20" borderId="12" xfId="2" applyFont="1" applyFill="1" applyBorder="1" applyAlignment="1" applyProtection="1">
      <alignment horizontal="center" vertical="center" wrapText="1"/>
      <protection hidden="1"/>
    </xf>
    <xf numFmtId="0" fontId="70" fillId="20" borderId="5" xfId="2" applyFont="1" applyFill="1" applyBorder="1" applyAlignment="1" applyProtection="1">
      <alignment horizontal="center" vertical="center" wrapText="1"/>
      <protection hidden="1"/>
    </xf>
    <xf numFmtId="0" fontId="70" fillId="20" borderId="14" xfId="2" applyFont="1" applyFill="1" applyBorder="1" applyAlignment="1" applyProtection="1">
      <alignment horizontal="center" vertical="center" wrapText="1"/>
      <protection hidden="1"/>
    </xf>
    <xf numFmtId="0" fontId="77" fillId="24" borderId="207" xfId="0" applyFont="1" applyFill="1" applyBorder="1" applyProtection="1">
      <alignment vertical="center"/>
      <protection hidden="1"/>
    </xf>
    <xf numFmtId="0" fontId="0" fillId="24" borderId="208" xfId="0" applyFill="1" applyBorder="1" applyProtection="1">
      <alignment vertical="center"/>
      <protection hidden="1"/>
    </xf>
    <xf numFmtId="0" fontId="0" fillId="0" borderId="197" xfId="0" applyBorder="1" applyProtection="1">
      <alignment vertical="center"/>
      <protection hidden="1"/>
    </xf>
    <xf numFmtId="0" fontId="70" fillId="0" borderId="198" xfId="2" applyFont="1" applyFill="1" applyBorder="1" applyAlignment="1" applyProtection="1">
      <alignment horizontal="center" vertical="center" wrapText="1"/>
      <protection hidden="1"/>
    </xf>
    <xf numFmtId="0" fontId="43" fillId="0" borderId="199" xfId="0" applyFont="1" applyBorder="1" applyProtection="1">
      <alignment vertical="center"/>
      <protection hidden="1"/>
    </xf>
    <xf numFmtId="0" fontId="0" fillId="0" borderId="200" xfId="0" applyBorder="1" applyProtection="1">
      <alignment vertical="center"/>
      <protection hidden="1"/>
    </xf>
    <xf numFmtId="0" fontId="70" fillId="0" borderId="194" xfId="2" applyFont="1" applyFill="1" applyBorder="1" applyAlignment="1" applyProtection="1">
      <alignment horizontal="left" vertical="center" wrapText="1"/>
      <protection hidden="1"/>
    </xf>
    <xf numFmtId="0" fontId="70" fillId="0" borderId="194" xfId="2" applyFont="1" applyFill="1" applyBorder="1" applyAlignment="1" applyProtection="1">
      <alignment horizontal="left" vertical="center"/>
      <protection hidden="1"/>
    </xf>
    <xf numFmtId="0" fontId="43" fillId="0" borderId="194" xfId="0" applyFont="1" applyBorder="1" applyProtection="1">
      <alignment vertical="center"/>
      <protection hidden="1"/>
    </xf>
    <xf numFmtId="0" fontId="43" fillId="0" borderId="201" xfId="0" applyFont="1" applyBorder="1" applyProtection="1">
      <alignment vertical="center"/>
      <protection hidden="1"/>
    </xf>
    <xf numFmtId="0" fontId="78" fillId="24" borderId="207" xfId="0" applyFont="1" applyFill="1" applyBorder="1" applyProtection="1">
      <alignment vertical="center"/>
      <protection hidden="1"/>
    </xf>
    <xf numFmtId="0" fontId="7" fillId="0" borderId="137" xfId="2" applyFont="1" applyFill="1" applyBorder="1" applyAlignment="1" applyProtection="1">
      <alignment horizontal="center" vertical="center" shrinkToFit="1"/>
      <protection hidden="1"/>
    </xf>
    <xf numFmtId="0" fontId="10" fillId="25" borderId="138" xfId="2" applyFont="1" applyFill="1" applyBorder="1" applyAlignment="1" applyProtection="1">
      <alignment horizontal="center" vertical="center" shrinkToFit="1"/>
      <protection hidden="1"/>
    </xf>
    <xf numFmtId="49" fontId="10" fillId="25" borderId="139" xfId="2" applyNumberFormat="1" applyFont="1" applyFill="1" applyBorder="1" applyAlignment="1" applyProtection="1">
      <alignment horizontal="center" vertical="center"/>
      <protection hidden="1"/>
    </xf>
    <xf numFmtId="49" fontId="11" fillId="25" borderId="139" xfId="0" applyNumberFormat="1" applyFont="1" applyFill="1" applyBorder="1" applyAlignment="1" applyProtection="1">
      <alignment horizontal="center" vertical="center"/>
      <protection hidden="1"/>
    </xf>
    <xf numFmtId="49" fontId="11" fillId="25" borderId="10" xfId="0" applyNumberFormat="1" applyFont="1" applyFill="1" applyBorder="1" applyAlignment="1" applyProtection="1">
      <alignment horizontal="center" vertical="center"/>
      <protection hidden="1"/>
    </xf>
    <xf numFmtId="49" fontId="10" fillId="25" borderId="138" xfId="2" applyNumberFormat="1" applyFont="1" applyFill="1" applyBorder="1" applyAlignment="1" applyProtection="1">
      <alignment horizontal="center" vertical="center"/>
      <protection hidden="1"/>
    </xf>
    <xf numFmtId="49" fontId="10" fillId="25" borderId="10" xfId="2" applyNumberFormat="1" applyFont="1" applyFill="1" applyBorder="1" applyAlignment="1" applyProtection="1">
      <alignment horizontal="center" vertical="center"/>
      <protection hidden="1"/>
    </xf>
    <xf numFmtId="49" fontId="12" fillId="25" borderId="64" xfId="2" applyNumberFormat="1" applyFont="1" applyFill="1" applyBorder="1" applyAlignment="1" applyProtection="1">
      <alignment horizontal="center" vertical="center"/>
      <protection hidden="1"/>
    </xf>
    <xf numFmtId="49" fontId="12" fillId="25" borderId="140" xfId="2" applyNumberFormat="1" applyFont="1" applyFill="1" applyBorder="1" applyAlignment="1" applyProtection="1">
      <alignment horizontal="center" vertical="center"/>
      <protection hidden="1"/>
    </xf>
    <xf numFmtId="0" fontId="43" fillId="0" borderId="0" xfId="0" applyFont="1" applyBorder="1" applyProtection="1">
      <alignment vertical="center"/>
      <protection hidden="1"/>
    </xf>
    <xf numFmtId="0" fontId="7" fillId="0" borderId="179" xfId="2" applyFont="1" applyFill="1" applyBorder="1" applyAlignment="1" applyProtection="1">
      <alignment horizontal="center" vertical="center" shrinkToFit="1"/>
      <protection hidden="1"/>
    </xf>
    <xf numFmtId="0" fontId="10" fillId="25" borderId="180" xfId="2" applyFont="1" applyFill="1" applyBorder="1" applyAlignment="1" applyProtection="1">
      <alignment horizontal="center" vertical="center" shrinkToFit="1"/>
      <protection hidden="1"/>
    </xf>
    <xf numFmtId="49" fontId="10" fillId="25" borderId="181" xfId="2" applyNumberFormat="1" applyFont="1" applyFill="1" applyBorder="1" applyAlignment="1" applyProtection="1">
      <alignment horizontal="center" vertical="center"/>
      <protection hidden="1"/>
    </xf>
    <xf numFmtId="49" fontId="11" fillId="25" borderId="181" xfId="0" applyNumberFormat="1" applyFont="1" applyFill="1" applyBorder="1" applyAlignment="1" applyProtection="1">
      <alignment horizontal="center" vertical="center"/>
      <protection hidden="1"/>
    </xf>
    <xf numFmtId="49" fontId="10" fillId="25" borderId="180" xfId="2" applyNumberFormat="1" applyFont="1" applyFill="1" applyBorder="1" applyAlignment="1" applyProtection="1">
      <alignment horizontal="center" vertical="center"/>
      <protection hidden="1"/>
    </xf>
    <xf numFmtId="49" fontId="10" fillId="25" borderId="181" xfId="2" applyNumberFormat="1" applyFont="1" applyFill="1" applyBorder="1" applyAlignment="1" applyProtection="1">
      <alignment horizontal="center" vertical="center"/>
      <protection hidden="1"/>
    </xf>
    <xf numFmtId="49" fontId="12" fillId="25" borderId="75" xfId="2" applyNumberFormat="1" applyFont="1" applyFill="1" applyBorder="1" applyAlignment="1" applyProtection="1">
      <alignment horizontal="center" vertical="center"/>
      <protection hidden="1"/>
    </xf>
    <xf numFmtId="49" fontId="12" fillId="25" borderId="182" xfId="2" applyNumberFormat="1" applyFont="1" applyFill="1" applyBorder="1" applyAlignment="1" applyProtection="1">
      <alignment horizontal="center" vertical="center"/>
      <protection hidden="1"/>
    </xf>
    <xf numFmtId="0" fontId="13" fillId="13" borderId="20" xfId="2" applyFont="1" applyFill="1" applyBorder="1" applyAlignment="1" applyProtection="1">
      <alignment horizontal="center" vertical="center"/>
      <protection hidden="1"/>
    </xf>
    <xf numFmtId="0" fontId="7" fillId="16" borderId="21" xfId="2" applyFont="1" applyFill="1" applyBorder="1" applyAlignment="1" applyProtection="1">
      <alignment horizontal="right" vertical="center"/>
      <protection hidden="1"/>
    </xf>
    <xf numFmtId="49" fontId="7" fillId="16" borderId="21" xfId="2" applyNumberFormat="1" applyFont="1" applyFill="1" applyBorder="1" applyAlignment="1" applyProtection="1">
      <alignment horizontal="left" vertical="center"/>
      <protection hidden="1"/>
    </xf>
    <xf numFmtId="49" fontId="7" fillId="16" borderId="22" xfId="2" applyNumberFormat="1" applyFont="1" applyFill="1" applyBorder="1" applyAlignment="1" applyProtection="1">
      <alignment horizontal="left" vertical="center"/>
      <protection hidden="1"/>
    </xf>
    <xf numFmtId="49" fontId="7" fillId="16" borderId="23" xfId="2" applyNumberFormat="1" applyFont="1" applyFill="1" applyBorder="1" applyAlignment="1" applyProtection="1">
      <alignment horizontal="left" vertical="center"/>
      <protection hidden="1"/>
    </xf>
    <xf numFmtId="49" fontId="7" fillId="16" borderId="23" xfId="2" applyNumberFormat="1" applyFont="1" applyFill="1" applyBorder="1" applyAlignment="1" applyProtection="1">
      <alignment horizontal="center" vertical="center"/>
      <protection hidden="1"/>
    </xf>
    <xf numFmtId="49" fontId="7" fillId="16" borderId="22" xfId="2" applyNumberFormat="1" applyFont="1" applyFill="1" applyBorder="1" applyAlignment="1" applyProtection="1">
      <alignment horizontal="center" vertical="center"/>
      <protection hidden="1"/>
    </xf>
    <xf numFmtId="49" fontId="7" fillId="16" borderId="24" xfId="2" applyNumberFormat="1" applyFont="1" applyFill="1" applyBorder="1" applyAlignment="1" applyProtection="1">
      <alignment horizontal="center" vertical="center"/>
      <protection hidden="1"/>
    </xf>
    <xf numFmtId="49" fontId="7" fillId="16" borderId="24" xfId="2" applyNumberFormat="1" applyFont="1" applyFill="1" applyBorder="1" applyAlignment="1" applyProtection="1">
      <alignment horizontal="right" vertical="center"/>
      <protection hidden="1"/>
    </xf>
    <xf numFmtId="49" fontId="7" fillId="16" borderId="25" xfId="2" applyNumberFormat="1" applyFont="1" applyFill="1" applyBorder="1" applyAlignment="1" applyProtection="1">
      <alignment horizontal="center" vertical="center"/>
      <protection hidden="1"/>
    </xf>
    <xf numFmtId="49" fontId="7" fillId="16" borderId="26" xfId="2" applyNumberFormat="1" applyFont="1" applyFill="1" applyBorder="1" applyAlignment="1" applyProtection="1">
      <alignment horizontal="center" vertical="center"/>
      <protection hidden="1"/>
    </xf>
    <xf numFmtId="0" fontId="13" fillId="13" borderId="108" xfId="2" applyFont="1" applyFill="1" applyBorder="1" applyAlignment="1" applyProtection="1">
      <alignment horizontal="center" vertical="center"/>
      <protection hidden="1"/>
    </xf>
    <xf numFmtId="0" fontId="7" fillId="16" borderId="184" xfId="2" applyFont="1" applyFill="1" applyBorder="1" applyAlignment="1" applyProtection="1">
      <alignment horizontal="right" vertical="center"/>
      <protection hidden="1"/>
    </xf>
    <xf numFmtId="49" fontId="7" fillId="16" borderId="184" xfId="2" applyNumberFormat="1" applyFont="1" applyFill="1" applyBorder="1" applyAlignment="1" applyProtection="1">
      <alignment horizontal="left" vertical="center"/>
      <protection hidden="1"/>
    </xf>
    <xf numFmtId="49" fontId="7" fillId="16" borderId="6" xfId="2" applyNumberFormat="1" applyFont="1" applyFill="1" applyBorder="1" applyAlignment="1" applyProtection="1">
      <alignment horizontal="left" vertical="center"/>
      <protection hidden="1"/>
    </xf>
    <xf numFmtId="49" fontId="7" fillId="16" borderId="181" xfId="2" applyNumberFormat="1" applyFont="1" applyFill="1" applyBorder="1" applyAlignment="1" applyProtection="1">
      <alignment horizontal="left" vertical="center"/>
      <protection hidden="1"/>
    </xf>
    <xf numFmtId="49" fontId="7" fillId="16" borderId="181" xfId="2" applyNumberFormat="1" applyFont="1" applyFill="1" applyBorder="1" applyAlignment="1" applyProtection="1">
      <alignment horizontal="center" vertical="center"/>
      <protection hidden="1"/>
    </xf>
    <xf numFmtId="49" fontId="7" fillId="16" borderId="6" xfId="2" applyNumberFormat="1" applyFont="1" applyFill="1" applyBorder="1" applyAlignment="1" applyProtection="1">
      <alignment horizontal="center" vertical="center"/>
      <protection hidden="1"/>
    </xf>
    <xf numFmtId="49" fontId="7" fillId="16" borderId="185" xfId="2" applyNumberFormat="1" applyFont="1" applyFill="1" applyBorder="1" applyAlignment="1" applyProtection="1">
      <alignment horizontal="center" vertical="center"/>
      <protection hidden="1"/>
    </xf>
    <xf numFmtId="49" fontId="7" fillId="16" borderId="185" xfId="2" applyNumberFormat="1" applyFont="1" applyFill="1" applyBorder="1" applyAlignment="1" applyProtection="1">
      <alignment horizontal="right" vertical="center"/>
      <protection hidden="1"/>
    </xf>
    <xf numFmtId="49" fontId="7" fillId="16" borderId="186" xfId="2" applyNumberFormat="1" applyFont="1" applyFill="1" applyBorder="1" applyAlignment="1" applyProtection="1">
      <alignment horizontal="center" vertical="center"/>
      <protection hidden="1"/>
    </xf>
    <xf numFmtId="0" fontId="0" fillId="0" borderId="0" xfId="0" applyBorder="1" applyAlignment="1" applyProtection="1">
      <alignment vertical="center"/>
      <protection hidden="1"/>
    </xf>
    <xf numFmtId="0" fontId="54" fillId="0" borderId="0" xfId="0" applyFont="1" applyBorder="1" applyAlignment="1" applyProtection="1">
      <alignment horizontal="center" vertical="center" textRotation="90"/>
      <protection hidden="1"/>
    </xf>
    <xf numFmtId="0" fontId="0" fillId="0" borderId="0" xfId="0" applyFill="1" applyBorder="1" applyAlignment="1" applyProtection="1">
      <alignment horizontal="center" vertical="center"/>
      <protection hidden="1"/>
    </xf>
    <xf numFmtId="0" fontId="0" fillId="0" borderId="0" xfId="0" applyFill="1" applyBorder="1" applyAlignment="1" applyProtection="1">
      <alignment horizontal="center" vertical="center" wrapText="1"/>
      <protection hidden="1"/>
    </xf>
    <xf numFmtId="0" fontId="55" fillId="0" borderId="0" xfId="0" applyFont="1" applyFill="1" applyBorder="1" applyAlignment="1" applyProtection="1">
      <alignment horizontal="center" vertical="center"/>
      <protection hidden="1"/>
    </xf>
    <xf numFmtId="0" fontId="56" fillId="0" borderId="0" xfId="0" applyFont="1" applyFill="1" applyBorder="1" applyAlignment="1" applyProtection="1">
      <alignment horizontal="center" vertical="center"/>
      <protection hidden="1"/>
    </xf>
    <xf numFmtId="0" fontId="56" fillId="0" borderId="0" xfId="0" applyFont="1" applyFill="1" applyBorder="1" applyAlignment="1" applyProtection="1">
      <alignment horizontal="center" vertical="center" wrapText="1"/>
      <protection hidden="1"/>
    </xf>
    <xf numFmtId="0" fontId="55" fillId="0" borderId="0" xfId="0" applyFont="1" applyBorder="1" applyAlignment="1" applyProtection="1">
      <alignment horizontal="center" vertical="center"/>
      <protection hidden="1"/>
    </xf>
    <xf numFmtId="0" fontId="0" fillId="0" borderId="0" xfId="0" applyFill="1" applyBorder="1" applyAlignment="1" applyProtection="1">
      <alignment vertical="center"/>
      <protection hidden="1"/>
    </xf>
    <xf numFmtId="0" fontId="0" fillId="0" borderId="0" xfId="0" applyFill="1" applyBorder="1" applyProtection="1">
      <alignment vertical="center"/>
      <protection hidden="1"/>
    </xf>
    <xf numFmtId="0" fontId="79" fillId="24" borderId="102" xfId="0" applyFont="1" applyFill="1" applyBorder="1" applyProtection="1">
      <alignment vertical="center"/>
      <protection hidden="1"/>
    </xf>
    <xf numFmtId="0" fontId="43" fillId="24" borderId="209" xfId="0" applyFont="1" applyFill="1" applyBorder="1" applyProtection="1">
      <alignment vertical="center"/>
      <protection hidden="1"/>
    </xf>
    <xf numFmtId="0" fontId="43" fillId="24" borderId="213" xfId="0" applyFont="1" applyFill="1" applyBorder="1" applyAlignment="1" applyProtection="1">
      <alignment horizontal="center" vertical="center"/>
      <protection hidden="1"/>
    </xf>
    <xf numFmtId="0" fontId="43" fillId="24" borderId="103" xfId="0" applyFont="1" applyFill="1" applyBorder="1" applyAlignment="1" applyProtection="1">
      <alignment horizontal="center" vertical="center"/>
      <protection hidden="1"/>
    </xf>
    <xf numFmtId="0" fontId="84" fillId="0" borderId="0" xfId="0" applyFont="1" applyProtection="1">
      <alignment vertical="center"/>
      <protection hidden="1"/>
    </xf>
    <xf numFmtId="0" fontId="0" fillId="0" borderId="198" xfId="0" applyBorder="1" applyAlignment="1" applyProtection="1">
      <alignment vertical="center"/>
      <protection hidden="1"/>
    </xf>
    <xf numFmtId="0" fontId="0" fillId="0" borderId="198" xfId="0" applyBorder="1" applyProtection="1">
      <alignment vertical="center"/>
      <protection hidden="1"/>
    </xf>
    <xf numFmtId="0" fontId="43" fillId="0" borderId="198" xfId="0" applyFont="1" applyBorder="1" applyProtection="1">
      <alignment vertical="center"/>
      <protection hidden="1"/>
    </xf>
    <xf numFmtId="0" fontId="0" fillId="0" borderId="194" xfId="0" applyBorder="1" applyAlignment="1" applyProtection="1">
      <alignment vertical="center"/>
      <protection hidden="1"/>
    </xf>
    <xf numFmtId="0" fontId="0" fillId="0" borderId="194" xfId="0" applyBorder="1" applyProtection="1">
      <alignment vertical="center"/>
      <protection hidden="1"/>
    </xf>
    <xf numFmtId="0" fontId="28" fillId="0" borderId="0" xfId="0" applyFont="1" applyProtection="1">
      <alignment vertical="center"/>
      <protection hidden="1"/>
    </xf>
    <xf numFmtId="0" fontId="28" fillId="24" borderId="2" xfId="0" applyFont="1" applyFill="1" applyBorder="1" applyProtection="1">
      <alignment vertical="center"/>
      <protection hidden="1"/>
    </xf>
    <xf numFmtId="0" fontId="28" fillId="24" borderId="3" xfId="0" applyFont="1" applyFill="1" applyBorder="1" applyAlignment="1" applyProtection="1">
      <alignment horizontal="center" vertical="center"/>
      <protection hidden="1"/>
    </xf>
    <xf numFmtId="0" fontId="28" fillId="24" borderId="3" xfId="0" applyFont="1" applyFill="1" applyBorder="1" applyProtection="1">
      <alignment vertical="center"/>
      <protection hidden="1"/>
    </xf>
    <xf numFmtId="0" fontId="82" fillId="24" borderId="3" xfId="0" applyFont="1" applyFill="1" applyBorder="1" applyProtection="1">
      <alignment vertical="center"/>
      <protection hidden="1"/>
    </xf>
    <xf numFmtId="0" fontId="82" fillId="24" borderId="4" xfId="0" applyFont="1" applyFill="1" applyBorder="1" applyProtection="1">
      <alignment vertical="center"/>
      <protection hidden="1"/>
    </xf>
    <xf numFmtId="0" fontId="82" fillId="0" borderId="0" xfId="0" applyFont="1" applyProtection="1">
      <alignment vertical="center"/>
      <protection hidden="1"/>
    </xf>
    <xf numFmtId="0" fontId="75" fillId="0" borderId="0" xfId="0" applyFont="1" applyFill="1" applyBorder="1" applyAlignment="1" applyProtection="1">
      <alignment vertical="center" wrapText="1"/>
      <protection hidden="1"/>
    </xf>
    <xf numFmtId="0" fontId="28" fillId="24" borderId="202" xfId="0" applyFont="1" applyFill="1" applyBorder="1" applyAlignment="1" applyProtection="1">
      <alignment horizontal="center" vertical="center"/>
      <protection hidden="1"/>
    </xf>
    <xf numFmtId="0" fontId="28" fillId="24" borderId="203" xfId="0" applyFont="1" applyFill="1" applyBorder="1" applyAlignment="1" applyProtection="1">
      <alignment horizontal="center" vertical="center"/>
      <protection hidden="1"/>
    </xf>
    <xf numFmtId="0" fontId="28" fillId="24" borderId="210" xfId="0" applyFont="1" applyFill="1" applyBorder="1" applyAlignment="1" applyProtection="1">
      <alignment horizontal="right" vertical="center"/>
      <protection hidden="1"/>
    </xf>
    <xf numFmtId="0" fontId="82" fillId="24" borderId="203" xfId="0" applyFont="1" applyFill="1" applyBorder="1" applyAlignment="1" applyProtection="1">
      <alignment horizontal="center" vertical="center"/>
      <protection hidden="1"/>
    </xf>
    <xf numFmtId="0" fontId="28" fillId="24" borderId="216" xfId="0" applyFont="1" applyFill="1" applyBorder="1" applyAlignment="1" applyProtection="1">
      <alignment horizontal="center" vertical="center"/>
      <protection hidden="1"/>
    </xf>
    <xf numFmtId="0" fontId="28" fillId="24" borderId="217" xfId="0" applyFont="1" applyFill="1" applyBorder="1" applyAlignment="1" applyProtection="1">
      <alignment horizontal="center" vertical="center"/>
      <protection hidden="1"/>
    </xf>
    <xf numFmtId="0" fontId="83" fillId="24" borderId="217" xfId="0" applyFont="1" applyFill="1" applyBorder="1" applyProtection="1">
      <alignment vertical="center"/>
      <protection hidden="1"/>
    </xf>
    <xf numFmtId="0" fontId="82" fillId="24" borderId="218" xfId="0" applyFont="1" applyFill="1" applyBorder="1" applyProtection="1">
      <alignment vertical="center"/>
      <protection hidden="1"/>
    </xf>
    <xf numFmtId="0" fontId="82" fillId="24" borderId="217" xfId="0" applyFont="1" applyFill="1" applyBorder="1" applyAlignment="1" applyProtection="1">
      <alignment horizontal="center" vertical="center"/>
      <protection hidden="1"/>
    </xf>
    <xf numFmtId="0" fontId="83" fillId="24" borderId="210" xfId="0" applyFont="1" applyFill="1" applyBorder="1" applyProtection="1">
      <alignment vertical="center"/>
      <protection hidden="1"/>
    </xf>
    <xf numFmtId="0" fontId="28" fillId="0" borderId="0" xfId="0" applyFont="1" applyAlignment="1" applyProtection="1">
      <alignment horizontal="center" vertical="center"/>
      <protection hidden="1"/>
    </xf>
    <xf numFmtId="0" fontId="28" fillId="24" borderId="2" xfId="0" applyFont="1" applyFill="1" applyBorder="1" applyAlignment="1" applyProtection="1">
      <alignment horizontal="center" vertical="center"/>
      <protection hidden="1"/>
    </xf>
    <xf numFmtId="0" fontId="28" fillId="24" borderId="3" xfId="0" applyFont="1" applyFill="1" applyBorder="1" applyAlignment="1" applyProtection="1">
      <alignment horizontal="left" vertical="center"/>
      <protection hidden="1"/>
    </xf>
    <xf numFmtId="0" fontId="28" fillId="24" borderId="4" xfId="0" applyFont="1" applyFill="1" applyBorder="1" applyProtection="1">
      <alignment vertical="center"/>
      <protection hidden="1"/>
    </xf>
    <xf numFmtId="0" fontId="82" fillId="0" borderId="3" xfId="0" applyFont="1" applyBorder="1" applyProtection="1">
      <alignment vertical="center"/>
      <protection hidden="1"/>
    </xf>
    <xf numFmtId="0" fontId="82" fillId="24" borderId="1" xfId="0" applyFont="1" applyFill="1" applyBorder="1" applyProtection="1">
      <alignment vertical="center"/>
      <protection hidden="1"/>
    </xf>
    <xf numFmtId="0" fontId="82" fillId="24" borderId="78" xfId="0" applyFont="1" applyFill="1" applyBorder="1" applyProtection="1">
      <alignment vertical="center"/>
      <protection hidden="1"/>
    </xf>
    <xf numFmtId="0" fontId="28" fillId="24" borderId="219" xfId="0" applyFont="1" applyFill="1" applyBorder="1" applyAlignment="1" applyProtection="1">
      <alignment horizontal="center" vertical="center"/>
      <protection hidden="1"/>
    </xf>
    <xf numFmtId="0" fontId="28" fillId="24" borderId="220" xfId="0" applyFont="1" applyFill="1" applyBorder="1" applyAlignment="1" applyProtection="1">
      <alignment horizontal="center" vertical="center"/>
      <protection hidden="1"/>
    </xf>
    <xf numFmtId="0" fontId="28" fillId="24" borderId="221" xfId="0" applyFont="1" applyFill="1" applyBorder="1" applyAlignment="1" applyProtection="1">
      <alignment horizontal="center" vertical="center"/>
      <protection hidden="1"/>
    </xf>
    <xf numFmtId="0" fontId="28" fillId="24" borderId="230" xfId="0" applyFont="1" applyFill="1" applyBorder="1" applyProtection="1">
      <alignment vertical="center"/>
      <protection hidden="1"/>
    </xf>
    <xf numFmtId="0" fontId="82" fillId="24" borderId="220" xfId="0" applyFont="1" applyFill="1" applyBorder="1" applyProtection="1">
      <alignment vertical="center"/>
      <protection hidden="1"/>
    </xf>
    <xf numFmtId="0" fontId="82" fillId="24" borderId="221" xfId="0" applyFont="1" applyFill="1" applyBorder="1" applyProtection="1">
      <alignment vertical="center"/>
      <protection hidden="1"/>
    </xf>
    <xf numFmtId="0" fontId="28" fillId="24" borderId="222" xfId="0" applyFont="1" applyFill="1" applyBorder="1" applyAlignment="1" applyProtection="1">
      <alignment horizontal="center" vertical="center"/>
      <protection hidden="1"/>
    </xf>
    <xf numFmtId="0" fontId="28" fillId="24" borderId="223" xfId="0" applyFont="1" applyFill="1" applyBorder="1" applyAlignment="1" applyProtection="1">
      <alignment horizontal="center" vertical="center"/>
      <protection hidden="1"/>
    </xf>
    <xf numFmtId="0" fontId="28" fillId="24" borderId="224" xfId="0" applyFont="1" applyFill="1" applyBorder="1" applyAlignment="1" applyProtection="1">
      <alignment horizontal="center" vertical="center"/>
      <protection hidden="1"/>
    </xf>
    <xf numFmtId="0" fontId="28" fillId="24" borderId="225" xfId="0" applyFont="1" applyFill="1" applyBorder="1" applyProtection="1">
      <alignment vertical="center"/>
      <protection hidden="1"/>
    </xf>
    <xf numFmtId="0" fontId="82" fillId="24" borderId="223" xfId="0" applyFont="1" applyFill="1" applyBorder="1" applyProtection="1">
      <alignment vertical="center"/>
      <protection hidden="1"/>
    </xf>
    <xf numFmtId="0" fontId="82" fillId="24" borderId="224" xfId="0" applyFont="1" applyFill="1" applyBorder="1" applyProtection="1">
      <alignment vertical="center"/>
      <protection hidden="1"/>
    </xf>
    <xf numFmtId="0" fontId="28" fillId="24" borderId="226" xfId="0" applyFont="1" applyFill="1" applyBorder="1" applyAlignment="1" applyProtection="1">
      <alignment horizontal="center" vertical="center"/>
      <protection hidden="1"/>
    </xf>
    <xf numFmtId="0" fontId="28" fillId="24" borderId="227" xfId="0" applyFont="1" applyFill="1" applyBorder="1" applyAlignment="1" applyProtection="1">
      <alignment horizontal="center" vertical="center"/>
      <protection hidden="1"/>
    </xf>
    <xf numFmtId="0" fontId="28" fillId="24" borderId="229" xfId="0" applyFont="1" applyFill="1" applyBorder="1" applyAlignment="1" applyProtection="1">
      <alignment horizontal="center" vertical="center"/>
      <protection hidden="1"/>
    </xf>
    <xf numFmtId="0" fontId="28" fillId="24" borderId="5" xfId="0" applyFont="1" applyFill="1" applyBorder="1" applyProtection="1">
      <alignment vertical="center"/>
      <protection hidden="1"/>
    </xf>
    <xf numFmtId="0" fontId="82" fillId="24" borderId="228" xfId="0" applyFont="1" applyFill="1" applyBorder="1" applyAlignment="1" applyProtection="1">
      <alignment horizontal="left" vertical="center"/>
      <protection hidden="1"/>
    </xf>
    <xf numFmtId="0" fontId="82" fillId="24" borderId="227" xfId="0" applyFont="1" applyFill="1" applyBorder="1" applyAlignment="1" applyProtection="1">
      <alignment horizontal="right" vertical="center"/>
      <protection hidden="1"/>
    </xf>
    <xf numFmtId="0" fontId="82" fillId="24" borderId="229" xfId="0" applyFont="1" applyFill="1" applyBorder="1" applyProtection="1">
      <alignment vertical="center"/>
      <protection hidden="1"/>
    </xf>
    <xf numFmtId="0" fontId="82" fillId="0" borderId="2" xfId="0" applyFont="1" applyBorder="1" applyProtection="1">
      <alignment vertical="center"/>
      <protection hidden="1"/>
    </xf>
    <xf numFmtId="0" fontId="82" fillId="24" borderId="231" xfId="0" applyFont="1" applyFill="1" applyBorder="1" applyProtection="1">
      <alignment vertical="center"/>
      <protection hidden="1"/>
    </xf>
    <xf numFmtId="0" fontId="82" fillId="24" borderId="232" xfId="0" applyFont="1" applyFill="1" applyBorder="1" applyAlignment="1" applyProtection="1">
      <alignment horizontal="center" vertical="center"/>
      <protection hidden="1"/>
    </xf>
    <xf numFmtId="0" fontId="82" fillId="24" borderId="233" xfId="0" applyFont="1" applyFill="1" applyBorder="1" applyAlignment="1" applyProtection="1">
      <alignment horizontal="center" vertical="center"/>
      <protection hidden="1"/>
    </xf>
    <xf numFmtId="0" fontId="28" fillId="24" borderId="234" xfId="0" applyFont="1" applyFill="1" applyBorder="1" applyAlignment="1" applyProtection="1">
      <alignment horizontal="right" vertical="center"/>
      <protection hidden="1"/>
    </xf>
    <xf numFmtId="0" fontId="75" fillId="24" borderId="232" xfId="0" applyFont="1" applyFill="1" applyBorder="1" applyAlignment="1" applyProtection="1">
      <alignment horizontal="center" vertical="center"/>
      <protection hidden="1"/>
    </xf>
    <xf numFmtId="0" fontId="75" fillId="24" borderId="233" xfId="0" applyFont="1" applyFill="1" applyBorder="1" applyAlignment="1" applyProtection="1">
      <alignment horizontal="center" vertical="center"/>
      <protection hidden="1"/>
    </xf>
    <xf numFmtId="0" fontId="0" fillId="0" borderId="136" xfId="0" applyBorder="1" applyProtection="1">
      <alignment vertical="center"/>
      <protection hidden="1"/>
    </xf>
    <xf numFmtId="0" fontId="0" fillId="0" borderId="134" xfId="0" applyBorder="1" applyAlignment="1" applyProtection="1">
      <alignment vertical="center"/>
      <protection hidden="1"/>
    </xf>
    <xf numFmtId="0" fontId="0" fillId="0" borderId="134" xfId="0" applyBorder="1" applyProtection="1">
      <alignment vertical="center"/>
      <protection hidden="1"/>
    </xf>
    <xf numFmtId="0" fontId="43" fillId="0" borderId="134" xfId="0" applyFont="1" applyBorder="1" applyProtection="1">
      <alignment vertical="center"/>
      <protection hidden="1"/>
    </xf>
    <xf numFmtId="0" fontId="43" fillId="0" borderId="135" xfId="0" applyFont="1" applyBorder="1" applyProtection="1">
      <alignment vertical="center"/>
      <protection hidden="1"/>
    </xf>
    <xf numFmtId="0" fontId="17" fillId="21" borderId="111" xfId="2" applyFont="1" applyFill="1" applyBorder="1" applyAlignment="1" applyProtection="1">
      <alignment horizontal="center" vertical="center" wrapText="1"/>
      <protection hidden="1"/>
    </xf>
    <xf numFmtId="0" fontId="17" fillId="21" borderId="112" xfId="2" applyFont="1" applyFill="1" applyBorder="1" applyAlignment="1" applyProtection="1">
      <alignment horizontal="center" vertical="center" wrapText="1"/>
      <protection hidden="1"/>
    </xf>
    <xf numFmtId="0" fontId="17" fillId="21" borderId="113" xfId="2" applyFont="1" applyFill="1" applyBorder="1" applyAlignment="1" applyProtection="1">
      <alignment horizontal="center" vertical="center" wrapText="1"/>
      <protection hidden="1"/>
    </xf>
    <xf numFmtId="0" fontId="62" fillId="0" borderId="3" xfId="2" applyFont="1" applyBorder="1" applyAlignment="1" applyProtection="1">
      <alignment horizontal="center" vertical="center" shrinkToFit="1"/>
      <protection hidden="1"/>
    </xf>
    <xf numFmtId="0" fontId="62" fillId="0" borderId="4" xfId="2" applyFont="1" applyBorder="1" applyAlignment="1" applyProtection="1">
      <alignment horizontal="center" vertical="center" shrinkToFit="1"/>
      <protection hidden="1"/>
    </xf>
    <xf numFmtId="0" fontId="29" fillId="0" borderId="0" xfId="0" applyFont="1" applyProtection="1">
      <alignment vertical="center"/>
      <protection hidden="1"/>
    </xf>
    <xf numFmtId="0" fontId="63" fillId="19" borderId="112" xfId="2" applyFont="1" applyFill="1" applyBorder="1" applyAlignment="1" applyProtection="1">
      <alignment vertical="center" wrapText="1"/>
      <protection hidden="1"/>
    </xf>
    <xf numFmtId="0" fontId="37" fillId="18" borderId="0" xfId="2" applyFont="1" applyFill="1" applyAlignment="1" applyProtection="1">
      <alignment horizontal="center" vertical="center" wrapText="1"/>
      <protection hidden="1"/>
    </xf>
    <xf numFmtId="0" fontId="64" fillId="19" borderId="111" xfId="2" applyFont="1" applyFill="1" applyBorder="1" applyAlignment="1" applyProtection="1">
      <alignment horizontal="center" vertical="center" wrapText="1"/>
      <protection hidden="1"/>
    </xf>
    <xf numFmtId="0" fontId="64" fillId="19" borderId="112" xfId="2" applyFont="1" applyFill="1" applyBorder="1" applyAlignment="1" applyProtection="1">
      <alignment horizontal="center" vertical="center" wrapText="1"/>
      <protection hidden="1"/>
    </xf>
    <xf numFmtId="0" fontId="64" fillId="19" borderId="113" xfId="2" applyFont="1" applyFill="1" applyBorder="1" applyAlignment="1" applyProtection="1">
      <alignment horizontal="center" vertical="center" wrapText="1"/>
      <protection hidden="1"/>
    </xf>
    <xf numFmtId="0" fontId="41" fillId="0" borderId="0" xfId="2" applyFont="1" applyAlignment="1" applyProtection="1">
      <alignment vertical="center" wrapText="1"/>
      <protection hidden="1"/>
    </xf>
    <xf numFmtId="0" fontId="41" fillId="0" borderId="0" xfId="2" applyFont="1" applyAlignment="1" applyProtection="1">
      <alignment horizontal="center" vertical="center" wrapText="1"/>
      <protection hidden="1"/>
    </xf>
    <xf numFmtId="0" fontId="8" fillId="0" borderId="0" xfId="0" applyFont="1" applyProtection="1">
      <alignment vertical="center"/>
      <protection hidden="1"/>
    </xf>
    <xf numFmtId="0" fontId="17" fillId="21" borderId="114" xfId="2" applyFont="1" applyFill="1" applyBorder="1" applyAlignment="1" applyProtection="1">
      <alignment horizontal="center" vertical="center" wrapText="1"/>
      <protection hidden="1"/>
    </xf>
    <xf numFmtId="0" fontId="17" fillId="21" borderId="6" xfId="2" applyFont="1" applyFill="1" applyBorder="1" applyAlignment="1" applyProtection="1">
      <alignment horizontal="center" vertical="center" wrapText="1"/>
      <protection hidden="1"/>
    </xf>
    <xf numFmtId="0" fontId="17" fillId="21" borderId="115" xfId="2" applyFont="1" applyFill="1" applyBorder="1" applyAlignment="1" applyProtection="1">
      <alignment horizontal="center" vertical="center" wrapText="1"/>
      <protection hidden="1"/>
    </xf>
    <xf numFmtId="0" fontId="65" fillId="20" borderId="67" xfId="2" applyFont="1" applyFill="1" applyBorder="1" applyAlignment="1" applyProtection="1">
      <alignment horizontal="left" vertical="center" wrapText="1"/>
      <protection hidden="1"/>
    </xf>
    <xf numFmtId="0" fontId="63" fillId="19" borderId="187" xfId="2" applyFont="1" applyFill="1" applyBorder="1" applyAlignment="1" applyProtection="1">
      <alignment vertical="center" wrapText="1"/>
      <protection hidden="1"/>
    </xf>
    <xf numFmtId="0" fontId="63" fillId="19" borderId="0" xfId="2" applyFont="1" applyFill="1" applyBorder="1" applyAlignment="1" applyProtection="1">
      <alignment vertical="center" wrapText="1"/>
      <protection hidden="1"/>
    </xf>
    <xf numFmtId="0" fontId="66" fillId="20" borderId="0" xfId="2" applyFont="1" applyFill="1" applyAlignment="1" applyProtection="1">
      <alignment horizontal="center" vertical="center"/>
      <protection hidden="1"/>
    </xf>
    <xf numFmtId="0" fontId="64" fillId="19" borderId="187" xfId="2" applyFont="1" applyFill="1" applyBorder="1" applyAlignment="1" applyProtection="1">
      <alignment horizontal="center" vertical="center" wrapText="1"/>
      <protection hidden="1"/>
    </xf>
    <xf numFmtId="0" fontId="64" fillId="19" borderId="0" xfId="2" applyFont="1" applyFill="1" applyBorder="1" applyAlignment="1" applyProtection="1">
      <alignment horizontal="center" vertical="center" wrapText="1"/>
      <protection hidden="1"/>
    </xf>
    <xf numFmtId="0" fontId="64" fillId="19" borderId="188" xfId="2" applyFont="1" applyFill="1" applyBorder="1" applyAlignment="1" applyProtection="1">
      <alignment horizontal="center" vertical="center" wrapText="1"/>
      <protection hidden="1"/>
    </xf>
    <xf numFmtId="0" fontId="86" fillId="0" borderId="0" xfId="2" applyFont="1" applyAlignment="1" applyProtection="1">
      <alignment horizontal="left" vertical="center" wrapText="1"/>
      <protection hidden="1"/>
    </xf>
    <xf numFmtId="0" fontId="35" fillId="11" borderId="137" xfId="2" applyFont="1" applyFill="1" applyBorder="1" applyAlignment="1" applyProtection="1">
      <alignment horizontal="center" vertical="center"/>
      <protection hidden="1"/>
    </xf>
    <xf numFmtId="0" fontId="60" fillId="11" borderId="183" xfId="2" applyFont="1" applyFill="1" applyBorder="1" applyAlignment="1" applyProtection="1">
      <alignment horizontal="center" vertical="center"/>
      <protection hidden="1"/>
    </xf>
    <xf numFmtId="0" fontId="60" fillId="11" borderId="189" xfId="2" applyFont="1" applyFill="1" applyBorder="1" applyAlignment="1" applyProtection="1">
      <alignment vertical="center"/>
      <protection hidden="1"/>
    </xf>
    <xf numFmtId="0" fontId="60" fillId="11" borderId="64" xfId="2" applyFont="1" applyFill="1" applyBorder="1" applyAlignment="1" applyProtection="1">
      <alignment horizontal="center" vertical="center" wrapText="1"/>
      <protection hidden="1"/>
    </xf>
    <xf numFmtId="0" fontId="60" fillId="11" borderId="140" xfId="2" applyFont="1" applyFill="1" applyBorder="1" applyAlignment="1" applyProtection="1">
      <alignment horizontal="center" vertical="center"/>
      <protection hidden="1"/>
    </xf>
    <xf numFmtId="0" fontId="69" fillId="12" borderId="137" xfId="0" applyFont="1" applyFill="1" applyBorder="1" applyAlignment="1" applyProtection="1">
      <alignment horizontal="center" vertical="center" wrapText="1"/>
      <protection hidden="1"/>
    </xf>
    <xf numFmtId="0" fontId="60" fillId="12" borderId="183" xfId="2" applyFont="1" applyFill="1" applyBorder="1" applyAlignment="1" applyProtection="1">
      <alignment horizontal="center" vertical="center"/>
      <protection hidden="1"/>
    </xf>
    <xf numFmtId="0" fontId="67" fillId="12" borderId="189" xfId="2" applyFont="1" applyFill="1" applyBorder="1" applyAlignment="1" applyProtection="1">
      <alignment vertical="center"/>
      <protection hidden="1"/>
    </xf>
    <xf numFmtId="0" fontId="67" fillId="12" borderId="64" xfId="2" applyFont="1" applyFill="1" applyBorder="1" applyAlignment="1" applyProtection="1">
      <alignment horizontal="center" vertical="center" wrapText="1"/>
      <protection hidden="1"/>
    </xf>
    <xf numFmtId="0" fontId="28" fillId="12" borderId="140" xfId="2" applyFont="1" applyFill="1" applyBorder="1" applyAlignment="1" applyProtection="1">
      <alignment horizontal="center" vertical="center"/>
      <protection hidden="1"/>
    </xf>
    <xf numFmtId="0" fontId="68" fillId="9" borderId="137" xfId="0" applyFont="1" applyFill="1" applyBorder="1" applyAlignment="1" applyProtection="1">
      <alignment horizontal="center" vertical="center"/>
      <protection hidden="1"/>
    </xf>
    <xf numFmtId="0" fontId="60" fillId="9" borderId="183" xfId="2" applyFont="1" applyFill="1" applyBorder="1" applyAlignment="1" applyProtection="1">
      <alignment horizontal="center" vertical="center"/>
      <protection hidden="1"/>
    </xf>
    <xf numFmtId="0" fontId="60" fillId="9" borderId="189" xfId="2" applyFont="1" applyFill="1" applyBorder="1" applyAlignment="1" applyProtection="1">
      <alignment vertical="center"/>
      <protection hidden="1"/>
    </xf>
    <xf numFmtId="0" fontId="60" fillId="9" borderId="64" xfId="2" applyFont="1" applyFill="1" applyBorder="1" applyAlignment="1" applyProtection="1">
      <alignment horizontal="center" vertical="center" wrapText="1"/>
      <protection hidden="1"/>
    </xf>
    <xf numFmtId="0" fontId="60" fillId="9" borderId="140" xfId="2" applyFont="1" applyFill="1" applyBorder="1" applyAlignment="1" applyProtection="1">
      <alignment horizontal="center" vertical="center"/>
      <protection hidden="1"/>
    </xf>
    <xf numFmtId="0" fontId="60" fillId="3" borderId="137" xfId="2" applyFont="1" applyFill="1" applyBorder="1" applyAlignment="1" applyProtection="1">
      <alignment horizontal="center" vertical="center" wrapText="1"/>
      <protection hidden="1"/>
    </xf>
    <xf numFmtId="0" fontId="60" fillId="3" borderId="183" xfId="2" applyFont="1" applyFill="1" applyBorder="1" applyAlignment="1" applyProtection="1">
      <alignment horizontal="center" vertical="center"/>
      <protection hidden="1"/>
    </xf>
    <xf numFmtId="0" fontId="9" fillId="3" borderId="63" xfId="2" applyFont="1" applyFill="1" applyBorder="1" applyAlignment="1" applyProtection="1">
      <alignment vertical="center"/>
      <protection hidden="1"/>
    </xf>
    <xf numFmtId="0" fontId="9" fillId="3" borderId="1" xfId="2" applyFont="1" applyFill="1" applyBorder="1" applyAlignment="1" applyProtection="1">
      <alignment horizontal="center" vertical="center" wrapText="1"/>
      <protection hidden="1"/>
    </xf>
    <xf numFmtId="0" fontId="7" fillId="3" borderId="13" xfId="2" applyFont="1" applyFill="1" applyBorder="1" applyAlignment="1" applyProtection="1">
      <alignment horizontal="center" vertical="center"/>
      <protection hidden="1"/>
    </xf>
    <xf numFmtId="0" fontId="7" fillId="7" borderId="7" xfId="2" applyFont="1" applyFill="1" applyBorder="1" applyAlignment="1" applyProtection="1">
      <alignment horizontal="center" vertical="center"/>
      <protection hidden="1"/>
    </xf>
    <xf numFmtId="0" fontId="9" fillId="7" borderId="12" xfId="2" applyFont="1" applyFill="1" applyBorder="1" applyAlignment="1" applyProtection="1">
      <alignment horizontal="center" vertical="center"/>
      <protection hidden="1"/>
    </xf>
    <xf numFmtId="0" fontId="9" fillId="7" borderId="14" xfId="2" applyFont="1" applyFill="1" applyBorder="1" applyAlignment="1" applyProtection="1">
      <alignment horizontal="center" vertical="center"/>
      <protection hidden="1"/>
    </xf>
    <xf numFmtId="0" fontId="9" fillId="7" borderId="12" xfId="2" applyFont="1" applyFill="1" applyBorder="1" applyAlignment="1" applyProtection="1">
      <alignment horizontal="center" vertical="center" wrapText="1"/>
      <protection hidden="1"/>
    </xf>
    <xf numFmtId="0" fontId="7" fillId="7" borderId="13" xfId="2" applyFont="1" applyFill="1" applyBorder="1" applyAlignment="1" applyProtection="1">
      <alignment horizontal="center" vertical="center"/>
      <protection hidden="1"/>
    </xf>
    <xf numFmtId="0" fontId="35" fillId="11" borderId="15" xfId="2" applyFont="1" applyFill="1" applyBorder="1" applyAlignment="1" applyProtection="1">
      <alignment horizontal="center" vertical="center"/>
      <protection hidden="1"/>
    </xf>
    <xf numFmtId="0" fontId="60" fillId="11" borderId="143" xfId="2" applyFont="1" applyFill="1" applyBorder="1" applyAlignment="1" applyProtection="1">
      <alignment horizontal="center" vertical="center"/>
      <protection hidden="1"/>
    </xf>
    <xf numFmtId="0" fontId="60" fillId="11" borderId="147" xfId="2" applyFont="1" applyFill="1" applyBorder="1" applyAlignment="1" applyProtection="1">
      <alignment horizontal="center" vertical="center"/>
      <protection hidden="1"/>
    </xf>
    <xf numFmtId="0" fontId="60" fillId="11" borderId="18" xfId="2" applyFont="1" applyFill="1" applyBorder="1" applyAlignment="1" applyProtection="1">
      <alignment horizontal="center" vertical="center"/>
      <protection hidden="1"/>
    </xf>
    <xf numFmtId="0" fontId="60" fillId="11" borderId="19" xfId="2" applyFont="1" applyFill="1" applyBorder="1" applyAlignment="1" applyProtection="1">
      <alignment horizontal="center" vertical="center"/>
      <protection hidden="1"/>
    </xf>
    <xf numFmtId="0" fontId="69" fillId="12" borderId="15" xfId="0" applyFont="1" applyFill="1" applyBorder="1" applyAlignment="1" applyProtection="1">
      <alignment horizontal="center" vertical="center"/>
      <protection hidden="1"/>
    </xf>
    <xf numFmtId="0" fontId="60" fillId="12" borderId="143" xfId="2" applyFont="1" applyFill="1" applyBorder="1" applyAlignment="1" applyProtection="1">
      <alignment horizontal="center" vertical="center"/>
      <protection hidden="1"/>
    </xf>
    <xf numFmtId="0" fontId="67" fillId="12" borderId="147" xfId="2" applyFont="1" applyFill="1" applyBorder="1" applyAlignment="1" applyProtection="1">
      <alignment horizontal="center" vertical="center"/>
      <protection hidden="1"/>
    </xf>
    <xf numFmtId="0" fontId="67" fillId="12" borderId="18" xfId="2" applyFont="1" applyFill="1" applyBorder="1" applyAlignment="1" applyProtection="1">
      <alignment horizontal="center" vertical="center"/>
      <protection hidden="1"/>
    </xf>
    <xf numFmtId="0" fontId="28" fillId="12" borderId="19" xfId="2" applyFont="1" applyFill="1" applyBorder="1" applyAlignment="1" applyProtection="1">
      <alignment horizontal="center" vertical="center"/>
      <protection hidden="1"/>
    </xf>
    <xf numFmtId="0" fontId="68" fillId="9" borderId="15" xfId="0" applyFont="1" applyFill="1" applyBorder="1" applyAlignment="1" applyProtection="1">
      <alignment horizontal="center" vertical="center"/>
      <protection hidden="1"/>
    </xf>
    <xf numFmtId="0" fontId="60" fillId="9" borderId="143" xfId="2" applyFont="1" applyFill="1" applyBorder="1" applyAlignment="1" applyProtection="1">
      <alignment horizontal="center" vertical="center"/>
      <protection hidden="1"/>
    </xf>
    <xf numFmtId="0" fontId="60" fillId="9" borderId="147" xfId="2" applyFont="1" applyFill="1" applyBorder="1" applyAlignment="1" applyProtection="1">
      <alignment horizontal="center" vertical="center"/>
      <protection hidden="1"/>
    </xf>
    <xf numFmtId="0" fontId="60" fillId="9" borderId="18" xfId="2" applyFont="1" applyFill="1" applyBorder="1" applyAlignment="1" applyProtection="1">
      <alignment horizontal="center" vertical="center"/>
      <protection hidden="1"/>
    </xf>
    <xf numFmtId="0" fontId="60" fillId="9" borderId="19" xfId="2" applyFont="1" applyFill="1" applyBorder="1" applyAlignment="1" applyProtection="1">
      <alignment horizontal="center" vertical="center"/>
      <protection hidden="1"/>
    </xf>
    <xf numFmtId="0" fontId="60" fillId="3" borderId="15" xfId="2" applyFont="1" applyFill="1" applyBorder="1" applyAlignment="1" applyProtection="1">
      <alignment horizontal="center" vertical="center"/>
      <protection hidden="1"/>
    </xf>
    <xf numFmtId="0" fontId="60" fillId="3" borderId="143" xfId="2" applyFont="1" applyFill="1" applyBorder="1" applyAlignment="1" applyProtection="1">
      <alignment horizontal="center" vertical="center"/>
      <protection hidden="1"/>
    </xf>
    <xf numFmtId="0" fontId="9" fillId="3" borderId="144" xfId="2" applyFont="1" applyFill="1" applyBorder="1" applyAlignment="1" applyProtection="1">
      <alignment horizontal="center" vertical="center"/>
      <protection hidden="1"/>
    </xf>
    <xf numFmtId="0" fontId="9" fillId="3" borderId="16" xfId="2" applyFont="1" applyFill="1" applyBorder="1" applyAlignment="1" applyProtection="1">
      <alignment horizontal="center" vertical="center"/>
      <protection hidden="1"/>
    </xf>
    <xf numFmtId="0" fontId="7" fillId="3" borderId="19" xfId="2" applyFont="1" applyFill="1" applyBorder="1" applyAlignment="1" applyProtection="1">
      <alignment horizontal="center" vertical="center"/>
      <protection hidden="1"/>
    </xf>
    <xf numFmtId="0" fontId="7" fillId="7" borderId="15" xfId="2" applyFont="1" applyFill="1" applyBorder="1" applyAlignment="1" applyProtection="1">
      <alignment horizontal="center" vertical="center"/>
      <protection hidden="1"/>
    </xf>
    <xf numFmtId="0" fontId="9" fillId="7" borderId="17" xfId="2" applyFont="1" applyFill="1" applyBorder="1" applyAlignment="1" applyProtection="1">
      <alignment horizontal="center" vertical="center"/>
      <protection hidden="1"/>
    </xf>
    <xf numFmtId="0" fontId="9" fillId="7" borderId="18" xfId="2" applyFont="1" applyFill="1" applyBorder="1" applyAlignment="1" applyProtection="1">
      <alignment horizontal="center" vertical="center"/>
      <protection hidden="1"/>
    </xf>
    <xf numFmtId="0" fontId="7" fillId="7" borderId="19" xfId="2" applyFont="1" applyFill="1" applyBorder="1" applyAlignment="1" applyProtection="1">
      <alignment horizontal="center" vertical="center"/>
      <protection hidden="1"/>
    </xf>
    <xf numFmtId="0" fontId="28" fillId="16" borderId="27" xfId="2" applyFont="1" applyFill="1" applyBorder="1" applyAlignment="1" applyProtection="1">
      <alignment horizontal="left" vertical="center" shrinkToFit="1"/>
      <protection hidden="1"/>
    </xf>
    <xf numFmtId="49" fontId="61" fillId="16" borderId="29" xfId="2" applyNumberFormat="1" applyFont="1" applyFill="1" applyBorder="1" applyAlignment="1" applyProtection="1">
      <alignment horizontal="right" vertical="center"/>
      <protection hidden="1"/>
    </xf>
    <xf numFmtId="49" fontId="28" fillId="16" borderId="84" xfId="2" applyNumberFormat="1" applyFont="1" applyFill="1" applyBorder="1" applyAlignment="1" applyProtection="1">
      <alignment horizontal="left" vertical="center" shrinkToFit="1"/>
      <protection hidden="1"/>
    </xf>
    <xf numFmtId="49" fontId="28" fillId="16" borderId="28" xfId="2" applyNumberFormat="1" applyFont="1" applyFill="1" applyBorder="1" applyAlignment="1" applyProtection="1">
      <alignment horizontal="center" vertical="center"/>
      <protection hidden="1"/>
    </xf>
    <xf numFmtId="49" fontId="28" fillId="16" borderId="29" xfId="2" applyNumberFormat="1" applyFont="1" applyFill="1" applyBorder="1" applyAlignment="1" applyProtection="1">
      <alignment horizontal="center" vertical="center"/>
      <protection hidden="1"/>
    </xf>
    <xf numFmtId="49" fontId="7" fillId="8" borderId="83" xfId="2" applyNumberFormat="1" applyFont="1" applyFill="1" applyBorder="1" applyAlignment="1" applyProtection="1">
      <alignment horizontal="left" vertical="center" shrinkToFit="1"/>
      <protection hidden="1"/>
    </xf>
    <xf numFmtId="0" fontId="7" fillId="8" borderId="9" xfId="2" applyFont="1" applyFill="1" applyBorder="1" applyAlignment="1" applyProtection="1">
      <alignment horizontal="center" vertical="center" shrinkToFit="1"/>
      <protection hidden="1"/>
    </xf>
    <xf numFmtId="49" fontId="7" fillId="8" borderId="29" xfId="2" applyNumberFormat="1" applyFont="1" applyFill="1" applyBorder="1" applyAlignment="1" applyProtection="1">
      <alignment horizontal="center" vertical="center"/>
      <protection hidden="1"/>
    </xf>
    <xf numFmtId="0" fontId="7" fillId="8" borderId="27" xfId="2" applyFont="1" applyFill="1" applyBorder="1" applyAlignment="1" applyProtection="1">
      <alignment horizontal="left" vertical="center" shrinkToFit="1"/>
      <protection hidden="1"/>
    </xf>
    <xf numFmtId="49" fontId="7" fillId="8" borderId="9" xfId="2" applyNumberFormat="1" applyFont="1" applyFill="1" applyBorder="1" applyAlignment="1" applyProtection="1">
      <alignment horizontal="right" vertical="center"/>
      <protection hidden="1"/>
    </xf>
    <xf numFmtId="49" fontId="7" fillId="8" borderId="9" xfId="2" applyNumberFormat="1" applyFont="1" applyFill="1" applyBorder="1" applyAlignment="1" applyProtection="1">
      <alignment horizontal="left" vertical="center" shrinkToFit="1"/>
      <protection hidden="1"/>
    </xf>
    <xf numFmtId="0" fontId="7" fillId="8" borderId="30" xfId="2" applyFont="1" applyFill="1" applyBorder="1" applyAlignment="1" applyProtection="1">
      <alignment horizontal="center" vertical="center" shrinkToFit="1"/>
      <protection hidden="1"/>
    </xf>
    <xf numFmtId="0" fontId="13" fillId="13" borderId="31" xfId="2" applyFont="1" applyFill="1" applyBorder="1" applyAlignment="1" applyProtection="1">
      <alignment horizontal="center" vertical="center"/>
      <protection hidden="1"/>
    </xf>
    <xf numFmtId="0" fontId="7" fillId="16" borderId="32" xfId="2" applyFont="1" applyFill="1" applyBorder="1" applyAlignment="1" applyProtection="1">
      <alignment horizontal="right" vertical="center"/>
      <protection hidden="1"/>
    </xf>
    <xf numFmtId="49" fontId="7" fillId="16" borderId="32" xfId="2" applyNumberFormat="1" applyFont="1" applyFill="1" applyBorder="1" applyAlignment="1" applyProtection="1">
      <alignment horizontal="left" vertical="center"/>
      <protection hidden="1"/>
    </xf>
    <xf numFmtId="49" fontId="7" fillId="16" borderId="0" xfId="2" applyNumberFormat="1" applyFont="1" applyFill="1" applyBorder="1" applyAlignment="1" applyProtection="1">
      <alignment horizontal="left" vertical="center"/>
      <protection hidden="1"/>
    </xf>
    <xf numFmtId="49" fontId="7" fillId="16" borderId="11" xfId="2" applyNumberFormat="1" applyFont="1" applyFill="1" applyBorder="1" applyAlignment="1" applyProtection="1">
      <alignment horizontal="left" vertical="center"/>
      <protection hidden="1"/>
    </xf>
    <xf numFmtId="49" fontId="7" fillId="16" borderId="11" xfId="2" applyNumberFormat="1" applyFont="1" applyFill="1" applyBorder="1" applyAlignment="1" applyProtection="1">
      <alignment horizontal="center" vertical="center"/>
      <protection hidden="1"/>
    </xf>
    <xf numFmtId="49" fontId="7" fillId="16" borderId="0" xfId="2" applyNumberFormat="1" applyFont="1" applyFill="1" applyBorder="1" applyAlignment="1" applyProtection="1">
      <alignment horizontal="center" vertical="center"/>
      <protection hidden="1"/>
    </xf>
    <xf numFmtId="49" fontId="7" fillId="16" borderId="33" xfId="2" applyNumberFormat="1" applyFont="1" applyFill="1" applyBorder="1" applyAlignment="1" applyProtection="1">
      <alignment horizontal="center" vertical="center"/>
      <protection hidden="1"/>
    </xf>
    <xf numFmtId="49" fontId="7" fillId="16" borderId="33" xfId="2" applyNumberFormat="1" applyFont="1" applyFill="1" applyBorder="1" applyAlignment="1" applyProtection="1">
      <alignment horizontal="right" vertical="center"/>
      <protection hidden="1"/>
    </xf>
    <xf numFmtId="49" fontId="7" fillId="16" borderId="34" xfId="2" applyNumberFormat="1" applyFont="1" applyFill="1" applyBorder="1" applyAlignment="1" applyProtection="1">
      <alignment horizontal="center" vertical="center"/>
      <protection hidden="1"/>
    </xf>
    <xf numFmtId="0" fontId="28" fillId="16" borderId="148" xfId="2" applyFont="1" applyFill="1" applyBorder="1" applyAlignment="1" applyProtection="1">
      <alignment horizontal="left" vertical="center" shrinkToFit="1"/>
      <protection hidden="1"/>
    </xf>
    <xf numFmtId="49" fontId="61" fillId="16" borderId="190" xfId="2" applyNumberFormat="1" applyFont="1" applyFill="1" applyBorder="1" applyAlignment="1" applyProtection="1">
      <alignment horizontal="right" vertical="center"/>
      <protection hidden="1"/>
    </xf>
    <xf numFmtId="49" fontId="28" fillId="16" borderId="191" xfId="2" applyNumberFormat="1" applyFont="1" applyFill="1" applyBorder="1" applyAlignment="1" applyProtection="1">
      <alignment horizontal="left" vertical="center" shrinkToFit="1"/>
      <protection hidden="1"/>
    </xf>
    <xf numFmtId="49" fontId="28" fillId="16" borderId="192" xfId="2" quotePrefix="1" applyNumberFormat="1" applyFont="1" applyFill="1" applyBorder="1" applyAlignment="1" applyProtection="1">
      <alignment horizontal="center" vertical="center"/>
      <protection hidden="1"/>
    </xf>
    <xf numFmtId="49" fontId="28" fillId="16" borderId="190" xfId="2" quotePrefix="1" applyNumberFormat="1" applyFont="1" applyFill="1" applyBorder="1" applyAlignment="1" applyProtection="1">
      <alignment horizontal="center" vertical="center"/>
      <protection hidden="1"/>
    </xf>
    <xf numFmtId="0" fontId="28" fillId="16" borderId="193" xfId="2" applyFont="1" applyFill="1" applyBorder="1" applyAlignment="1" applyProtection="1">
      <alignment horizontal="center" vertical="center" shrinkToFit="1"/>
      <protection hidden="1"/>
    </xf>
    <xf numFmtId="49" fontId="7" fillId="8" borderId="88" xfId="2" applyNumberFormat="1" applyFont="1" applyFill="1" applyBorder="1" applyAlignment="1" applyProtection="1">
      <alignment horizontal="left" vertical="center" shrinkToFit="1"/>
      <protection hidden="1"/>
    </xf>
    <xf numFmtId="0" fontId="7" fillId="8" borderId="36" xfId="2" applyFont="1" applyFill="1" applyBorder="1" applyAlignment="1" applyProtection="1">
      <alignment horizontal="center" vertical="center" shrinkToFit="1"/>
      <protection hidden="1"/>
    </xf>
    <xf numFmtId="49" fontId="7" fillId="8" borderId="38" xfId="2" quotePrefix="1" applyNumberFormat="1" applyFont="1" applyFill="1" applyBorder="1" applyAlignment="1" applyProtection="1">
      <alignment horizontal="center" vertical="center"/>
      <protection hidden="1"/>
    </xf>
    <xf numFmtId="0" fontId="7" fillId="8" borderId="7" xfId="2" applyFont="1" applyFill="1" applyBorder="1" applyAlignment="1" applyProtection="1">
      <alignment horizontal="left" vertical="center" shrinkToFit="1"/>
      <protection hidden="1"/>
    </xf>
    <xf numFmtId="49" fontId="7" fillId="8" borderId="8" xfId="2" applyNumberFormat="1" applyFont="1" applyFill="1" applyBorder="1" applyAlignment="1" applyProtection="1">
      <alignment horizontal="right" vertical="center"/>
      <protection hidden="1"/>
    </xf>
    <xf numFmtId="49" fontId="7" fillId="8" borderId="8" xfId="2" applyNumberFormat="1" applyFont="1" applyFill="1" applyBorder="1" applyAlignment="1" applyProtection="1">
      <alignment horizontal="left" vertical="center" shrinkToFit="1"/>
      <protection hidden="1"/>
    </xf>
    <xf numFmtId="49" fontId="7" fillId="8" borderId="12" xfId="2" quotePrefix="1" applyNumberFormat="1" applyFont="1" applyFill="1" applyBorder="1" applyAlignment="1" applyProtection="1">
      <alignment horizontal="center" vertical="center"/>
      <protection hidden="1"/>
    </xf>
    <xf numFmtId="0" fontId="7" fillId="13" borderId="167" xfId="2" applyFont="1" applyFill="1" applyBorder="1" applyAlignment="1" applyProtection="1">
      <alignment horizontal="right" vertical="center"/>
      <protection hidden="1"/>
    </xf>
    <xf numFmtId="0" fontId="7" fillId="13" borderId="155" xfId="2" applyFont="1" applyFill="1" applyBorder="1" applyAlignment="1" applyProtection="1">
      <alignment horizontal="right" vertical="center"/>
      <protection hidden="1"/>
    </xf>
    <xf numFmtId="0" fontId="7" fillId="13" borderId="161" xfId="2" applyFont="1" applyFill="1" applyBorder="1" applyAlignment="1" applyProtection="1">
      <alignment horizontal="right" vertical="center"/>
      <protection hidden="1"/>
    </xf>
    <xf numFmtId="0" fontId="7" fillId="13" borderId="149" xfId="2" applyFont="1" applyFill="1" applyBorder="1" applyAlignment="1" applyProtection="1">
      <alignment horizontal="right" vertical="center"/>
      <protection hidden="1"/>
    </xf>
    <xf numFmtId="0" fontId="7" fillId="13" borderId="173" xfId="2" applyFont="1" applyFill="1" applyBorder="1" applyAlignment="1" applyProtection="1">
      <alignment horizontal="right" vertical="center"/>
      <protection hidden="1"/>
    </xf>
    <xf numFmtId="0" fontId="17" fillId="16" borderId="92" xfId="2" applyFont="1" applyFill="1" applyBorder="1" applyAlignment="1" applyProtection="1">
      <alignment horizontal="center" vertical="center"/>
      <protection hidden="1"/>
    </xf>
    <xf numFmtId="0" fontId="17" fillId="16" borderId="93" xfId="2" applyFont="1" applyFill="1" applyBorder="1" applyAlignment="1" applyProtection="1">
      <alignment horizontal="center" vertical="center"/>
      <protection hidden="1"/>
    </xf>
    <xf numFmtId="0" fontId="17" fillId="16" borderId="94" xfId="2" applyFont="1" applyFill="1" applyBorder="1" applyAlignment="1" applyProtection="1">
      <alignment horizontal="center" vertical="center"/>
      <protection hidden="1"/>
    </xf>
    <xf numFmtId="0" fontId="15" fillId="0" borderId="0" xfId="2" applyFont="1" applyAlignment="1" applyProtection="1">
      <alignment horizontal="center"/>
      <protection hidden="1"/>
    </xf>
    <xf numFmtId="0" fontId="15" fillId="0" borderId="0" xfId="2" applyFont="1" applyProtection="1">
      <protection hidden="1"/>
    </xf>
    <xf numFmtId="0" fontId="15" fillId="0" borderId="0" xfId="2" applyFont="1" applyAlignment="1" applyProtection="1">
      <alignment horizontal="distributed"/>
      <protection hidden="1"/>
    </xf>
    <xf numFmtId="0" fontId="16" fillId="0" borderId="0" xfId="0" applyFont="1" applyAlignment="1" applyProtection="1">
      <alignment horizontal="center" vertical="center"/>
      <protection hidden="1"/>
    </xf>
    <xf numFmtId="0" fontId="15" fillId="0" borderId="0" xfId="2" applyFont="1" applyAlignment="1" applyProtection="1">
      <alignment horizontal="left" vertical="center"/>
      <protection hidden="1"/>
    </xf>
    <xf numFmtId="0" fontId="19" fillId="16" borderId="62" xfId="2" applyFont="1" applyFill="1" applyBorder="1" applyAlignment="1" applyProtection="1">
      <alignment horizontal="center" vertical="center"/>
      <protection hidden="1"/>
    </xf>
    <xf numFmtId="0" fontId="19" fillId="16" borderId="63" xfId="2" applyFont="1" applyFill="1" applyBorder="1" applyAlignment="1" applyProtection="1">
      <alignment horizontal="center" vertical="center"/>
      <protection hidden="1"/>
    </xf>
    <xf numFmtId="1" fontId="15" fillId="16" borderId="95" xfId="0" applyNumberFormat="1" applyFont="1" applyFill="1" applyBorder="1" applyAlignment="1" applyProtection="1">
      <alignment horizontal="center" vertical="center"/>
      <protection hidden="1"/>
    </xf>
    <xf numFmtId="1" fontId="15" fillId="16" borderId="96" xfId="0" applyNumberFormat="1" applyFont="1" applyFill="1" applyBorder="1" applyAlignment="1" applyProtection="1">
      <alignment horizontal="center" vertical="center"/>
      <protection hidden="1"/>
    </xf>
    <xf numFmtId="1" fontId="20" fillId="16" borderId="100" xfId="0" applyNumberFormat="1" applyFont="1" applyFill="1" applyBorder="1" applyAlignment="1" applyProtection="1">
      <alignment horizontal="center" vertical="center"/>
      <protection hidden="1"/>
    </xf>
    <xf numFmtId="1" fontId="20" fillId="16" borderId="101" xfId="0" applyNumberFormat="1" applyFont="1" applyFill="1" applyBorder="1" applyAlignment="1" applyProtection="1">
      <alignment horizontal="center" vertical="center"/>
      <protection hidden="1"/>
    </xf>
    <xf numFmtId="0" fontId="15" fillId="16" borderId="66" xfId="0" applyFont="1" applyFill="1" applyBorder="1" applyAlignment="1" applyProtection="1">
      <alignment horizontal="center" vertical="center" wrapText="1"/>
      <protection hidden="1"/>
    </xf>
    <xf numFmtId="0" fontId="15" fillId="16" borderId="67" xfId="0" applyFont="1" applyFill="1" applyBorder="1" applyAlignment="1" applyProtection="1">
      <alignment horizontal="center" vertical="center" wrapText="1"/>
      <protection hidden="1"/>
    </xf>
    <xf numFmtId="0" fontId="15" fillId="16" borderId="69" xfId="0" applyFont="1" applyFill="1" applyBorder="1" applyAlignment="1" applyProtection="1">
      <alignment horizontal="center" vertical="center" wrapText="1"/>
      <protection hidden="1"/>
    </xf>
    <xf numFmtId="0" fontId="15" fillId="16" borderId="71" xfId="0" applyFont="1" applyFill="1" applyBorder="1" applyAlignment="1" applyProtection="1">
      <alignment horizontal="center" vertical="center" wrapText="1"/>
      <protection hidden="1"/>
    </xf>
    <xf numFmtId="0" fontId="15" fillId="16" borderId="5" xfId="0" applyFont="1" applyFill="1" applyBorder="1" applyAlignment="1" applyProtection="1">
      <alignment horizontal="center" vertical="center" wrapText="1"/>
      <protection hidden="1"/>
    </xf>
    <xf numFmtId="0" fontId="15" fillId="16" borderId="14" xfId="0" applyFont="1" applyFill="1" applyBorder="1" applyAlignment="1" applyProtection="1">
      <alignment horizontal="center" vertical="center" wrapText="1"/>
      <protection hidden="1"/>
    </xf>
    <xf numFmtId="0" fontId="15" fillId="16" borderId="73" xfId="0" applyFont="1" applyFill="1" applyBorder="1" applyAlignment="1" applyProtection="1">
      <alignment horizontal="center" vertical="center" wrapText="1"/>
      <protection hidden="1"/>
    </xf>
    <xf numFmtId="0" fontId="15" fillId="16" borderId="74" xfId="0" applyFont="1" applyFill="1" applyBorder="1" applyAlignment="1" applyProtection="1">
      <alignment horizontal="center" vertical="center" wrapText="1"/>
      <protection hidden="1"/>
    </xf>
    <xf numFmtId="0" fontId="15" fillId="16" borderId="76" xfId="0" applyFont="1" applyFill="1" applyBorder="1" applyAlignment="1" applyProtection="1">
      <alignment horizontal="center" vertical="center" wrapText="1"/>
      <protection hidden="1"/>
    </xf>
    <xf numFmtId="1" fontId="15" fillId="16" borderId="68" xfId="0" applyNumberFormat="1" applyFont="1" applyFill="1" applyBorder="1" applyAlignment="1" applyProtection="1">
      <alignment horizontal="center" vertical="center" wrapText="1"/>
      <protection hidden="1"/>
    </xf>
    <xf numFmtId="1" fontId="15" fillId="16" borderId="69" xfId="0" applyNumberFormat="1" applyFont="1" applyFill="1" applyBorder="1" applyAlignment="1" applyProtection="1">
      <alignment horizontal="center" vertical="center" wrapText="1"/>
      <protection hidden="1"/>
    </xf>
    <xf numFmtId="1" fontId="15" fillId="16" borderId="12" xfId="0" applyNumberFormat="1" applyFont="1" applyFill="1" applyBorder="1" applyAlignment="1" applyProtection="1">
      <alignment horizontal="center" vertical="center" wrapText="1"/>
      <protection hidden="1"/>
    </xf>
    <xf numFmtId="1" fontId="15" fillId="16" borderId="14" xfId="0" applyNumberFormat="1" applyFont="1" applyFill="1" applyBorder="1" applyAlignment="1" applyProtection="1">
      <alignment horizontal="center" vertical="center" wrapText="1"/>
      <protection hidden="1"/>
    </xf>
    <xf numFmtId="1" fontId="15" fillId="16" borderId="97" xfId="0" applyNumberFormat="1" applyFont="1" applyFill="1" applyBorder="1" applyAlignment="1" applyProtection="1">
      <alignment horizontal="center" vertical="center" shrinkToFit="1"/>
      <protection hidden="1"/>
    </xf>
    <xf numFmtId="1" fontId="15" fillId="16" borderId="98" xfId="0" applyNumberFormat="1" applyFont="1" applyFill="1" applyBorder="1" applyAlignment="1" applyProtection="1">
      <alignment horizontal="center" vertical="center" shrinkToFit="1"/>
      <protection hidden="1"/>
    </xf>
    <xf numFmtId="1" fontId="20" fillId="16" borderId="102" xfId="0" applyNumberFormat="1" applyFont="1" applyFill="1" applyBorder="1" applyAlignment="1" applyProtection="1">
      <alignment horizontal="center" vertical="center" shrinkToFit="1"/>
      <protection hidden="1"/>
    </xf>
    <xf numFmtId="1" fontId="20" fillId="16" borderId="103" xfId="0" applyNumberFormat="1" applyFont="1" applyFill="1" applyBorder="1" applyAlignment="1" applyProtection="1">
      <alignment horizontal="center" vertical="center" shrinkToFit="1"/>
      <protection hidden="1"/>
    </xf>
    <xf numFmtId="0" fontId="15" fillId="16" borderId="68" xfId="2" applyFont="1" applyFill="1" applyBorder="1" applyAlignment="1" applyProtection="1">
      <alignment horizontal="center" vertical="center" wrapText="1"/>
      <protection hidden="1"/>
    </xf>
    <xf numFmtId="0" fontId="15" fillId="16" borderId="69" xfId="2" applyFont="1" applyFill="1" applyBorder="1" applyAlignment="1" applyProtection="1">
      <alignment horizontal="center" vertical="center" wrapText="1"/>
      <protection hidden="1"/>
    </xf>
    <xf numFmtId="0" fontId="15" fillId="16" borderId="12" xfId="2" applyFont="1" applyFill="1" applyBorder="1" applyAlignment="1" applyProtection="1">
      <alignment horizontal="center" vertical="center" wrapText="1"/>
      <protection hidden="1"/>
    </xf>
    <xf numFmtId="0" fontId="15" fillId="16" borderId="14" xfId="2" applyFont="1" applyFill="1" applyBorder="1" applyAlignment="1" applyProtection="1">
      <alignment horizontal="center" vertical="center" wrapText="1"/>
      <protection hidden="1"/>
    </xf>
    <xf numFmtId="0" fontId="32" fillId="16" borderId="1" xfId="0" applyFont="1" applyFill="1" applyBorder="1" applyAlignment="1" applyProtection="1">
      <alignment horizontal="center" vertical="center"/>
      <protection hidden="1"/>
    </xf>
    <xf numFmtId="0" fontId="15" fillId="16" borderId="1" xfId="0" applyFont="1" applyFill="1" applyBorder="1" applyAlignment="1" applyProtection="1">
      <alignment horizontal="center" vertical="center"/>
      <protection hidden="1"/>
    </xf>
    <xf numFmtId="0" fontId="16" fillId="16" borderId="105" xfId="0" applyFont="1" applyFill="1" applyBorder="1" applyAlignment="1" applyProtection="1">
      <alignment horizontal="center" vertical="center" wrapText="1"/>
      <protection hidden="1"/>
    </xf>
    <xf numFmtId="0" fontId="16" fillId="16" borderId="64" xfId="0" applyFont="1" applyFill="1" applyBorder="1" applyAlignment="1" applyProtection="1">
      <alignment horizontal="center" vertical="center"/>
      <protection hidden="1"/>
    </xf>
    <xf numFmtId="0" fontId="16" fillId="16" borderId="108" xfId="0" applyFont="1" applyFill="1" applyBorder="1" applyAlignment="1" applyProtection="1">
      <alignment horizontal="center" vertical="center" wrapText="1"/>
      <protection hidden="1"/>
    </xf>
    <xf numFmtId="0" fontId="15" fillId="16" borderId="75" xfId="2" applyFont="1" applyFill="1" applyBorder="1" applyAlignment="1" applyProtection="1">
      <alignment horizontal="center" vertical="center"/>
      <protection hidden="1"/>
    </xf>
    <xf numFmtId="0" fontId="15" fillId="16" borderId="106" xfId="2" applyFont="1" applyFill="1" applyBorder="1" applyAlignment="1" applyProtection="1">
      <alignment horizontal="center" vertical="center"/>
      <protection hidden="1"/>
    </xf>
    <xf numFmtId="0" fontId="15" fillId="16" borderId="109" xfId="2" applyFont="1" applyFill="1" applyBorder="1" applyAlignment="1" applyProtection="1">
      <alignment horizontal="center" vertical="center"/>
      <protection hidden="1"/>
    </xf>
    <xf numFmtId="0" fontId="16" fillId="0" borderId="62" xfId="0" applyFont="1" applyBorder="1" applyAlignment="1" applyProtection="1">
      <alignment horizontal="left" vertical="center"/>
      <protection hidden="1"/>
    </xf>
    <xf numFmtId="0" fontId="22" fillId="0" borderId="63" xfId="2" applyFont="1" applyBorder="1" applyAlignment="1" applyProtection="1">
      <alignment vertical="center"/>
      <protection hidden="1"/>
    </xf>
    <xf numFmtId="0" fontId="15" fillId="0" borderId="63" xfId="2" applyFont="1" applyBorder="1" applyAlignment="1" applyProtection="1">
      <alignment horizontal="center" vertical="center"/>
      <protection hidden="1"/>
    </xf>
    <xf numFmtId="0" fontId="20" fillId="0" borderId="63" xfId="2" applyFont="1" applyBorder="1" applyAlignment="1" applyProtection="1">
      <alignment vertical="center" shrinkToFit="1"/>
      <protection hidden="1"/>
    </xf>
    <xf numFmtId="0" fontId="15" fillId="0" borderId="73" xfId="2" applyFont="1" applyBorder="1" applyAlignment="1" applyProtection="1">
      <alignment horizontal="left" vertical="center"/>
      <protection hidden="1"/>
    </xf>
    <xf numFmtId="0" fontId="22" fillId="0" borderId="74" xfId="2" applyFont="1" applyBorder="1" applyAlignment="1" applyProtection="1">
      <alignment vertical="center"/>
      <protection hidden="1"/>
    </xf>
    <xf numFmtId="0" fontId="15" fillId="0" borderId="74" xfId="2" applyFont="1" applyBorder="1" applyAlignment="1" applyProtection="1">
      <alignment horizontal="center" vertical="center"/>
      <protection hidden="1"/>
    </xf>
    <xf numFmtId="0" fontId="37" fillId="0" borderId="74" xfId="2" applyFont="1" applyBorder="1" applyAlignment="1" applyProtection="1">
      <alignment vertical="center"/>
      <protection hidden="1"/>
    </xf>
    <xf numFmtId="0" fontId="22" fillId="0" borderId="65" xfId="2" applyFont="1" applyBorder="1" applyAlignment="1" applyProtection="1">
      <alignment vertical="center" shrinkToFit="1"/>
      <protection hidden="1"/>
    </xf>
    <xf numFmtId="0" fontId="22" fillId="0" borderId="77" xfId="2" applyFont="1" applyBorder="1" applyAlignment="1" applyProtection="1">
      <alignment vertical="center"/>
      <protection hidden="1"/>
    </xf>
    <xf numFmtId="0" fontId="22" fillId="0" borderId="0" xfId="2" applyFont="1" applyFill="1" applyBorder="1" applyAlignment="1" applyProtection="1">
      <alignment vertical="center"/>
      <protection hidden="1"/>
    </xf>
    <xf numFmtId="0" fontId="23" fillId="0" borderId="0" xfId="2" applyFont="1" applyFill="1" applyBorder="1" applyAlignment="1" applyProtection="1">
      <alignment vertical="center"/>
      <protection hidden="1"/>
    </xf>
    <xf numFmtId="0" fontId="23" fillId="0" borderId="0" xfId="2" applyFont="1" applyFill="1" applyBorder="1" applyAlignment="1" applyProtection="1">
      <alignment horizontal="center" vertical="center"/>
      <protection hidden="1"/>
    </xf>
    <xf numFmtId="0" fontId="24" fillId="0" borderId="0" xfId="0" applyFont="1" applyFill="1" applyBorder="1" applyAlignment="1" applyProtection="1">
      <alignment vertical="center"/>
      <protection hidden="1"/>
    </xf>
    <xf numFmtId="0" fontId="16" fillId="0" borderId="0" xfId="0" applyFont="1" applyProtection="1">
      <alignment vertical="center"/>
      <protection hidden="1"/>
    </xf>
    <xf numFmtId="176" fontId="25" fillId="0" borderId="0" xfId="2" applyNumberFormat="1" applyFont="1" applyFill="1" applyBorder="1" applyAlignment="1" applyProtection="1">
      <alignment vertical="center" shrinkToFit="1"/>
      <protection hidden="1"/>
    </xf>
    <xf numFmtId="0" fontId="23" fillId="0" borderId="0" xfId="2" applyNumberFormat="1" applyFont="1" applyFill="1" applyBorder="1" applyAlignment="1" applyProtection="1">
      <alignment horizontal="right" shrinkToFit="1"/>
      <protection hidden="1"/>
    </xf>
    <xf numFmtId="0" fontId="72" fillId="26" borderId="111" xfId="2" applyNumberFormat="1" applyFont="1" applyFill="1" applyBorder="1" applyAlignment="1" applyProtection="1">
      <alignment horizontal="center" vertical="center" shrinkToFit="1"/>
      <protection hidden="1"/>
    </xf>
    <xf numFmtId="0" fontId="72" fillId="26" borderId="112" xfId="2" applyNumberFormat="1" applyFont="1" applyFill="1" applyBorder="1" applyAlignment="1" applyProtection="1">
      <alignment horizontal="center" vertical="center" shrinkToFit="1"/>
      <protection hidden="1"/>
    </xf>
    <xf numFmtId="0" fontId="72" fillId="26" borderId="113" xfId="2" applyNumberFormat="1" applyFont="1" applyFill="1" applyBorder="1" applyAlignment="1" applyProtection="1">
      <alignment horizontal="center" vertical="center" shrinkToFit="1"/>
      <protection hidden="1"/>
    </xf>
    <xf numFmtId="42" fontId="23" fillId="0" borderId="0" xfId="2" applyNumberFormat="1" applyFont="1" applyFill="1" applyBorder="1" applyAlignment="1" applyProtection="1">
      <alignment horizontal="right" shrinkToFit="1"/>
      <protection hidden="1"/>
    </xf>
    <xf numFmtId="0" fontId="72" fillId="26" borderId="114" xfId="2" applyNumberFormat="1" applyFont="1" applyFill="1" applyBorder="1" applyAlignment="1" applyProtection="1">
      <alignment horizontal="center" vertical="center" shrinkToFit="1"/>
      <protection hidden="1"/>
    </xf>
    <xf numFmtId="0" fontId="72" fillId="26" borderId="6" xfId="2" applyNumberFormat="1" applyFont="1" applyFill="1" applyBorder="1" applyAlignment="1" applyProtection="1">
      <alignment horizontal="center" vertical="center" shrinkToFit="1"/>
      <protection hidden="1"/>
    </xf>
    <xf numFmtId="0" fontId="72" fillId="26" borderId="115" xfId="2" applyNumberFormat="1" applyFont="1" applyFill="1" applyBorder="1" applyAlignment="1" applyProtection="1">
      <alignment horizontal="center" vertical="center" shrinkToFit="1"/>
      <protection hidden="1"/>
    </xf>
    <xf numFmtId="0" fontId="15" fillId="0" borderId="0" xfId="2" applyFont="1" applyFill="1" applyBorder="1" applyAlignment="1" applyProtection="1">
      <alignment vertical="center"/>
      <protection hidden="1"/>
    </xf>
    <xf numFmtId="0" fontId="15" fillId="0" borderId="0" xfId="2" applyFont="1" applyFill="1" applyBorder="1" applyAlignment="1" applyProtection="1">
      <alignment horizontal="distributed" vertical="center"/>
      <protection hidden="1"/>
    </xf>
    <xf numFmtId="0" fontId="15" fillId="0" borderId="0" xfId="2" applyFont="1" applyFill="1" applyBorder="1" applyAlignment="1" applyProtection="1">
      <alignment horizontal="center" vertical="center"/>
      <protection hidden="1"/>
    </xf>
    <xf numFmtId="0" fontId="15" fillId="0" borderId="0" xfId="2" applyFont="1" applyFill="1" applyAlignment="1" applyProtection="1">
      <alignment horizontal="left" vertical="center"/>
      <protection hidden="1"/>
    </xf>
    <xf numFmtId="0" fontId="15" fillId="8" borderId="1" xfId="2" applyFont="1" applyFill="1" applyBorder="1" applyAlignment="1" applyProtection="1">
      <alignment horizontal="center" vertical="center" shrinkToFit="1"/>
      <protection hidden="1"/>
    </xf>
    <xf numFmtId="0" fontId="15" fillId="8" borderId="2" xfId="2" applyFont="1" applyFill="1" applyBorder="1" applyAlignment="1" applyProtection="1">
      <alignment horizontal="center" vertical="center" shrinkToFit="1"/>
      <protection hidden="1"/>
    </xf>
    <xf numFmtId="0" fontId="15" fillId="8" borderId="2" xfId="2" applyFont="1" applyFill="1" applyBorder="1" applyAlignment="1" applyProtection="1">
      <alignment horizontal="center" vertical="center"/>
      <protection hidden="1"/>
    </xf>
    <xf numFmtId="0" fontId="15" fillId="8" borderId="3" xfId="2" applyFont="1" applyFill="1" applyBorder="1" applyAlignment="1" applyProtection="1">
      <alignment horizontal="center" vertical="center"/>
      <protection hidden="1"/>
    </xf>
    <xf numFmtId="0" fontId="15" fillId="8" borderId="4" xfId="2" applyFont="1" applyFill="1" applyBorder="1" applyAlignment="1" applyProtection="1">
      <alignment horizontal="center" vertical="center"/>
      <protection hidden="1"/>
    </xf>
    <xf numFmtId="0" fontId="15" fillId="8" borderId="1" xfId="2" applyFont="1" applyFill="1" applyBorder="1" applyAlignment="1" applyProtection="1">
      <alignment horizontal="center" vertical="center"/>
      <protection hidden="1"/>
    </xf>
    <xf numFmtId="0" fontId="15" fillId="8" borderId="2" xfId="2" applyFont="1" applyFill="1" applyBorder="1" applyAlignment="1" applyProtection="1">
      <alignment horizontal="center" vertical="center"/>
      <protection hidden="1"/>
    </xf>
    <xf numFmtId="0" fontId="15" fillId="8" borderId="80" xfId="2" applyFont="1" applyFill="1" applyBorder="1" applyAlignment="1" applyProtection="1">
      <alignment horizontal="center" vertical="center"/>
      <protection hidden="1"/>
    </xf>
    <xf numFmtId="0" fontId="15" fillId="8" borderId="81" xfId="2" applyFont="1" applyFill="1" applyBorder="1" applyAlignment="1" applyProtection="1">
      <alignment horizontal="center" vertical="center"/>
      <protection hidden="1"/>
    </xf>
    <xf numFmtId="0" fontId="15" fillId="29" borderId="81" xfId="2" applyFont="1" applyFill="1" applyBorder="1" applyAlignment="1" applyProtection="1">
      <alignment horizontal="center" vertical="center"/>
      <protection hidden="1"/>
    </xf>
    <xf numFmtId="0" fontId="15" fillId="29" borderId="82" xfId="2" applyFont="1" applyFill="1" applyBorder="1" applyAlignment="1" applyProtection="1">
      <alignment horizontal="center" vertical="center"/>
      <protection hidden="1"/>
    </xf>
    <xf numFmtId="0" fontId="15" fillId="0" borderId="9" xfId="2" applyNumberFormat="1" applyFont="1" applyFill="1" applyBorder="1" applyAlignment="1" applyProtection="1">
      <alignment horizontal="right" vertical="center"/>
      <protection hidden="1"/>
    </xf>
    <xf numFmtId="0" fontId="15" fillId="0" borderId="28" xfId="2" applyNumberFormat="1" applyFont="1" applyFill="1" applyBorder="1" applyAlignment="1" applyProtection="1">
      <alignment horizontal="right" vertical="center"/>
      <protection hidden="1"/>
    </xf>
    <xf numFmtId="0" fontId="15" fillId="0" borderId="28" xfId="2" applyNumberFormat="1" applyFont="1" applyFill="1" applyBorder="1" applyAlignment="1" applyProtection="1">
      <alignment horizontal="left" vertical="center"/>
      <protection hidden="1"/>
    </xf>
    <xf numFmtId="0" fontId="15" fillId="0" borderId="83" xfId="2" applyNumberFormat="1" applyFont="1" applyFill="1" applyBorder="1" applyAlignment="1" applyProtection="1">
      <alignment horizontal="left" vertical="center"/>
      <protection hidden="1"/>
    </xf>
    <xf numFmtId="0" fontId="15" fillId="0" borderId="84" xfId="2" applyNumberFormat="1" applyFont="1" applyFill="1" applyBorder="1" applyAlignment="1" applyProtection="1">
      <alignment horizontal="left" vertical="center"/>
      <protection hidden="1"/>
    </xf>
    <xf numFmtId="0" fontId="15" fillId="0" borderId="84" xfId="2" applyNumberFormat="1" applyFont="1" applyFill="1" applyBorder="1" applyAlignment="1" applyProtection="1">
      <alignment horizontal="center" vertical="center"/>
      <protection hidden="1"/>
    </xf>
    <xf numFmtId="0" fontId="15" fillId="0" borderId="83" xfId="2" applyNumberFormat="1" applyFont="1" applyFill="1" applyBorder="1" applyAlignment="1" applyProtection="1">
      <alignment horizontal="center" vertical="center"/>
      <protection hidden="1"/>
    </xf>
    <xf numFmtId="0" fontId="15" fillId="0" borderId="28" xfId="2" applyNumberFormat="1" applyFont="1" applyFill="1" applyBorder="1" applyAlignment="1" applyProtection="1">
      <alignment horizontal="center" vertical="center"/>
      <protection hidden="1"/>
    </xf>
    <xf numFmtId="0" fontId="23" fillId="0" borderId="85" xfId="2" applyNumberFormat="1" applyFont="1" applyFill="1" applyBorder="1" applyAlignment="1" applyProtection="1">
      <alignment horizontal="left" vertical="center"/>
      <protection hidden="1"/>
    </xf>
    <xf numFmtId="0" fontId="23" fillId="0" borderId="86" xfId="2" applyNumberFormat="1" applyFont="1" applyFill="1" applyBorder="1" applyAlignment="1" applyProtection="1">
      <alignment horizontal="left" vertical="center"/>
      <protection hidden="1"/>
    </xf>
    <xf numFmtId="0" fontId="23" fillId="0" borderId="86" xfId="2" applyNumberFormat="1" applyFont="1" applyFill="1" applyBorder="1" applyAlignment="1" applyProtection="1">
      <alignment horizontal="left" vertical="center" shrinkToFit="1"/>
      <protection hidden="1"/>
    </xf>
    <xf numFmtId="0" fontId="23" fillId="30" borderId="86" xfId="2" applyNumberFormat="1" applyFont="1" applyFill="1" applyBorder="1" applyAlignment="1" applyProtection="1">
      <alignment horizontal="left" vertical="center" shrinkToFit="1"/>
      <protection hidden="1"/>
    </xf>
    <xf numFmtId="0" fontId="23" fillId="30" borderId="87" xfId="2" applyNumberFormat="1" applyFont="1" applyFill="1" applyBorder="1" applyAlignment="1" applyProtection="1">
      <alignment horizontal="left" vertical="center" shrinkToFit="1"/>
      <protection hidden="1"/>
    </xf>
    <xf numFmtId="0" fontId="15" fillId="0" borderId="46" xfId="2" applyNumberFormat="1" applyFont="1" applyFill="1" applyBorder="1" applyAlignment="1" applyProtection="1">
      <alignment horizontal="right" vertical="center"/>
      <protection hidden="1"/>
    </xf>
    <xf numFmtId="0" fontId="15" fillId="0" borderId="36" xfId="2" applyNumberFormat="1" applyFont="1" applyFill="1" applyBorder="1" applyAlignment="1" applyProtection="1">
      <alignment horizontal="right" vertical="center"/>
      <protection hidden="1"/>
    </xf>
    <xf numFmtId="0" fontId="15" fillId="0" borderId="37" xfId="2" applyNumberFormat="1" applyFont="1" applyFill="1" applyBorder="1" applyAlignment="1" applyProtection="1">
      <alignment horizontal="right" vertical="center"/>
      <protection hidden="1"/>
    </xf>
    <xf numFmtId="0" fontId="15" fillId="0" borderId="37" xfId="2" applyNumberFormat="1" applyFont="1" applyFill="1" applyBorder="1" applyAlignment="1" applyProtection="1">
      <alignment horizontal="left" vertical="center"/>
      <protection hidden="1"/>
    </xf>
    <xf numFmtId="0" fontId="15" fillId="0" borderId="88" xfId="2" applyNumberFormat="1" applyFont="1" applyFill="1" applyBorder="1" applyAlignment="1" applyProtection="1">
      <alignment horizontal="left" vertical="center"/>
      <protection hidden="1"/>
    </xf>
    <xf numFmtId="0" fontId="15" fillId="0" borderId="79" xfId="2" applyNumberFormat="1" applyFont="1" applyFill="1" applyBorder="1" applyAlignment="1" applyProtection="1">
      <alignment horizontal="left" vertical="center"/>
      <protection hidden="1"/>
    </xf>
    <xf numFmtId="0" fontId="15" fillId="0" borderId="79" xfId="2" applyNumberFormat="1" applyFont="1" applyFill="1" applyBorder="1" applyAlignment="1" applyProtection="1">
      <alignment horizontal="center" vertical="center"/>
      <protection hidden="1"/>
    </xf>
    <xf numFmtId="0" fontId="15" fillId="0" borderId="88" xfId="2" applyNumberFormat="1" applyFont="1" applyFill="1" applyBorder="1" applyAlignment="1" applyProtection="1">
      <alignment horizontal="center" vertical="center"/>
      <protection hidden="1"/>
    </xf>
    <xf numFmtId="0" fontId="15" fillId="0" borderId="37" xfId="2" applyNumberFormat="1" applyFont="1" applyFill="1" applyBorder="1" applyAlignment="1" applyProtection="1">
      <alignment horizontal="center" vertical="center"/>
      <protection hidden="1"/>
    </xf>
    <xf numFmtId="0" fontId="23" fillId="0" borderId="89" xfId="2" applyNumberFormat="1" applyFont="1" applyFill="1" applyBorder="1" applyAlignment="1" applyProtection="1">
      <alignment horizontal="left" vertical="center"/>
      <protection hidden="1"/>
    </xf>
    <xf numFmtId="0" fontId="23" fillId="0" borderId="90" xfId="2" applyNumberFormat="1" applyFont="1" applyFill="1" applyBorder="1" applyAlignment="1" applyProtection="1">
      <alignment horizontal="left" vertical="center"/>
      <protection hidden="1"/>
    </xf>
    <xf numFmtId="0" fontId="23" fillId="0" borderId="90" xfId="2" applyNumberFormat="1" applyFont="1" applyFill="1" applyBorder="1" applyAlignment="1" applyProtection="1">
      <alignment horizontal="left" vertical="center" shrinkToFit="1"/>
      <protection hidden="1"/>
    </xf>
    <xf numFmtId="0" fontId="23" fillId="30" borderId="90" xfId="2" applyNumberFormat="1" applyFont="1" applyFill="1" applyBorder="1" applyAlignment="1" applyProtection="1">
      <alignment horizontal="left" vertical="center" shrinkToFit="1"/>
      <protection hidden="1"/>
    </xf>
    <xf numFmtId="0" fontId="23" fillId="30" borderId="91" xfId="2" applyNumberFormat="1" applyFont="1" applyFill="1" applyBorder="1" applyAlignment="1" applyProtection="1">
      <alignment horizontal="left" vertical="center" shrinkToFit="1"/>
      <protection hidden="1"/>
    </xf>
    <xf numFmtId="0" fontId="16" fillId="0" borderId="0" xfId="0" applyFont="1" applyFill="1" applyAlignment="1" applyProtection="1">
      <alignment horizontal="center" vertical="center"/>
      <protection hidden="1"/>
    </xf>
    <xf numFmtId="0" fontId="16" fillId="0" borderId="0" xfId="0" applyFont="1" applyFill="1" applyAlignment="1" applyProtection="1">
      <alignment horizontal="left" vertical="center"/>
      <protection hidden="1"/>
    </xf>
    <xf numFmtId="0" fontId="16" fillId="0" borderId="0" xfId="0" applyFont="1" applyFill="1" applyProtection="1">
      <alignment vertical="center"/>
      <protection hidden="1"/>
    </xf>
    <xf numFmtId="0" fontId="17" fillId="10" borderId="64" xfId="2" applyFont="1" applyFill="1" applyBorder="1" applyAlignment="1" applyProtection="1">
      <alignment horizontal="left" vertical="center" shrinkToFit="1"/>
      <protection hidden="1"/>
    </xf>
    <xf numFmtId="0" fontId="17" fillId="10" borderId="63" xfId="2" applyFont="1" applyFill="1" applyBorder="1" applyAlignment="1" applyProtection="1">
      <alignment horizontal="left" vertical="center" shrinkToFit="1"/>
      <protection hidden="1"/>
    </xf>
    <xf numFmtId="0" fontId="17" fillId="10" borderId="65" xfId="2" applyFont="1" applyFill="1" applyBorder="1" applyAlignment="1" applyProtection="1">
      <alignment horizontal="left" vertical="center" shrinkToFit="1"/>
      <protection hidden="1"/>
    </xf>
    <xf numFmtId="0" fontId="25" fillId="0" borderId="70" xfId="2" applyFont="1" applyBorder="1" applyAlignment="1" applyProtection="1">
      <alignment horizontal="center" vertical="center"/>
      <protection hidden="1"/>
    </xf>
    <xf numFmtId="0" fontId="25" fillId="0" borderId="72" xfId="2" applyFont="1" applyBorder="1" applyAlignment="1" applyProtection="1">
      <alignment horizontal="center" vertical="center"/>
      <protection hidden="1"/>
    </xf>
    <xf numFmtId="0" fontId="37" fillId="0" borderId="107" xfId="2" applyFont="1" applyBorder="1" applyAlignment="1" applyProtection="1">
      <alignment horizontal="center" vertical="center" shrinkToFit="1"/>
      <protection locked="0"/>
    </xf>
    <xf numFmtId="0" fontId="43" fillId="0" borderId="68" xfId="0" applyFont="1" applyBorder="1" applyAlignment="1" applyProtection="1">
      <alignment horizontal="center" vertical="center"/>
      <protection hidden="1"/>
    </xf>
    <xf numFmtId="0" fontId="43" fillId="0" borderId="67" xfId="0" applyFont="1" applyBorder="1" applyAlignment="1" applyProtection="1">
      <alignment horizontal="center" vertical="center"/>
      <protection hidden="1"/>
    </xf>
    <xf numFmtId="0" fontId="43" fillId="0" borderId="69" xfId="0" applyFont="1" applyBorder="1" applyAlignment="1" applyProtection="1">
      <alignment horizontal="center" vertical="center"/>
      <protection hidden="1"/>
    </xf>
    <xf numFmtId="0" fontId="43" fillId="0" borderId="12" xfId="0" applyFont="1" applyBorder="1" applyAlignment="1" applyProtection="1">
      <alignment horizontal="center" vertical="center"/>
      <protection hidden="1"/>
    </xf>
    <xf numFmtId="0" fontId="43" fillId="0" borderId="5" xfId="0" applyFont="1" applyBorder="1" applyAlignment="1" applyProtection="1">
      <alignment horizontal="center" vertical="center"/>
      <protection hidden="1"/>
    </xf>
    <xf numFmtId="0" fontId="43" fillId="0" borderId="14" xfId="0" applyFont="1" applyBorder="1" applyAlignment="1" applyProtection="1">
      <alignment horizontal="center" vertical="center"/>
      <protection hidden="1"/>
    </xf>
  </cellXfs>
  <cellStyles count="4">
    <cellStyle name="ハイパーリンク" xfId="3" builtinId="8"/>
    <cellStyle name="標準" xfId="0" builtinId="0"/>
    <cellStyle name="標準 5" xfId="2"/>
    <cellStyle name="標準_旧NANS21出雲陸上データ" xfId="1"/>
  </cellStyles>
  <dxfs count="18">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6</xdr:col>
      <xdr:colOff>392315</xdr:colOff>
      <xdr:row>35</xdr:row>
      <xdr:rowOff>156269</xdr:rowOff>
    </xdr:from>
    <xdr:to>
      <xdr:col>8</xdr:col>
      <xdr:colOff>409573</xdr:colOff>
      <xdr:row>37</xdr:row>
      <xdr:rowOff>38101</xdr:rowOff>
    </xdr:to>
    <xdr:sp macro="" textlink="">
      <xdr:nvSpPr>
        <xdr:cNvPr id="2" name="shpSquare03" descr="付箋検索用文字列"/>
        <xdr:cNvSpPr/>
      </xdr:nvSpPr>
      <xdr:spPr>
        <a:xfrm flipH="1">
          <a:off x="2497340" y="6680894"/>
          <a:ext cx="1169783" cy="243782"/>
        </a:xfrm>
        <a:prstGeom prst="wedgeEllipseCallout">
          <a:avLst>
            <a:gd name="adj1" fmla="val 11507"/>
            <a:gd name="adj2" fmla="val -262563"/>
          </a:avLst>
        </a:prstGeom>
        <a:gradFill>
          <a:gsLst>
            <a:gs pos="0">
              <a:srgbClr val="FF99FF"/>
            </a:gs>
            <a:gs pos="100000">
              <a:srgbClr val="FFCCFF"/>
            </a:gs>
          </a:gsLst>
          <a:lin ang="2700000" scaled="1"/>
        </a:gradFill>
        <a:ln w="9525"/>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wrap="square" lIns="72000" tIns="72000" rIns="72000" bIns="72000" rtlCol="0" anchor="ctr">
          <a:noAutofit/>
        </a:bodyPr>
        <a:lstStyle/>
        <a:p>
          <a:pPr marL="0" indent="0" algn="ctr"/>
          <a:endParaRPr kumimoji="1" lang="en-US" altLang="ja-JP" sz="1400" b="1">
            <a:solidFill>
              <a:sysClr val="windowText" lastClr="000000"/>
            </a:solidFill>
            <a:latin typeface="ＭＳ Ｐ明朝" panose="02020600040205080304" pitchFamily="18" charset="-128"/>
            <a:ea typeface="ＭＳ Ｐ明朝" panose="02020600040205080304" pitchFamily="18" charset="-128"/>
            <a:cs typeface="Meiryo UI" panose="020B0604030504040204" pitchFamily="50" charset="-128"/>
            <a:sym typeface="Meiryo UI" panose="020B0604030504040204" pitchFamily="50" charset="-128"/>
          </a:endParaRPr>
        </a:p>
        <a:p>
          <a:pPr marL="0" indent="0" algn="ctr"/>
          <a:endParaRPr kumimoji="1" lang="ja-JP" altLang="en-US"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sym typeface="Meiryo UI" panose="020B0604030504040204" pitchFamily="50" charset="-128"/>
          </a:endParaRPr>
        </a:p>
      </xdr:txBody>
    </xdr:sp>
    <xdr:clientData/>
  </xdr:twoCellAnchor>
  <xdr:twoCellAnchor editAs="oneCell">
    <xdr:from>
      <xdr:col>6</xdr:col>
      <xdr:colOff>299893</xdr:colOff>
      <xdr:row>35</xdr:row>
      <xdr:rowOff>149445</xdr:rowOff>
    </xdr:from>
    <xdr:to>
      <xdr:col>8</xdr:col>
      <xdr:colOff>471492</xdr:colOff>
      <xdr:row>37</xdr:row>
      <xdr:rowOff>28575</xdr:rowOff>
    </xdr:to>
    <xdr:sp macro="" textlink="">
      <xdr:nvSpPr>
        <xdr:cNvPr id="3" name="shpSquare03" descr="付箋検索用文字列"/>
        <xdr:cNvSpPr/>
      </xdr:nvSpPr>
      <xdr:spPr>
        <a:xfrm flipH="1">
          <a:off x="2404918" y="6674070"/>
          <a:ext cx="1324124" cy="241080"/>
        </a:xfrm>
        <a:prstGeom prst="wedgeEllipseCallout">
          <a:avLst>
            <a:gd name="adj1" fmla="val -27750"/>
            <a:gd name="adj2" fmla="val -267041"/>
          </a:avLst>
        </a:prstGeom>
        <a:gradFill>
          <a:gsLst>
            <a:gs pos="0">
              <a:srgbClr val="FF99FF"/>
            </a:gs>
            <a:gs pos="100000">
              <a:srgbClr val="FFCCFF"/>
            </a:gs>
          </a:gsLst>
          <a:lin ang="2700000" scaled="1"/>
        </a:gradFill>
        <a:ln w="9525"/>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wrap="square" lIns="72000" tIns="72000" rIns="72000" bIns="72000" rtlCol="0" anchor="ctr">
          <a:noAutofit/>
        </a:bodyPr>
        <a:lstStyle/>
        <a:p>
          <a:pPr marL="0" indent="0" algn="ctr"/>
          <a:r>
            <a:rPr kumimoji="1" lang="ja-JP" altLang="en-US" sz="1200" b="1">
              <a:solidFill>
                <a:sysClr val="windowText" lastClr="000000"/>
              </a:solidFill>
              <a:latin typeface="ＭＳ Ｐ明朝" panose="02020600040205080304" pitchFamily="18" charset="-128"/>
              <a:ea typeface="ＭＳ Ｐ明朝" panose="02020600040205080304" pitchFamily="18" charset="-128"/>
              <a:cs typeface="Meiryo UI" panose="020B0604030504040204" pitchFamily="50" charset="-128"/>
              <a:sym typeface="Meiryo UI" panose="020B0604030504040204" pitchFamily="50" charset="-128"/>
            </a:rPr>
            <a:t>半角ｶﾀｶﾅで入力</a:t>
          </a:r>
          <a:endParaRPr kumimoji="1" lang="en-US" altLang="ja-JP" sz="1200" b="1">
            <a:solidFill>
              <a:sysClr val="windowText" lastClr="000000"/>
            </a:solidFill>
            <a:latin typeface="ＭＳ Ｐ明朝" panose="02020600040205080304" pitchFamily="18" charset="-128"/>
            <a:ea typeface="ＭＳ Ｐ明朝" panose="02020600040205080304" pitchFamily="18" charset="-128"/>
            <a:cs typeface="Meiryo UI" panose="020B0604030504040204" pitchFamily="50" charset="-128"/>
            <a:sym typeface="Meiryo UI" panose="020B0604030504040204" pitchFamily="50" charset="-128"/>
          </a:endParaRPr>
        </a:p>
        <a:p>
          <a:pPr marL="0" indent="0" algn="ctr">
            <a:lnSpc>
              <a:spcPts val="1300"/>
            </a:lnSpc>
          </a:pPr>
          <a:endParaRPr kumimoji="1" lang="ja-JP" altLang="en-US"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sym typeface="Meiryo UI" panose="020B0604030504040204" pitchFamily="50" charset="-128"/>
          </a:endParaRPr>
        </a:p>
      </xdr:txBody>
    </xdr:sp>
    <xdr:clientData/>
  </xdr:twoCellAnchor>
  <xdr:twoCellAnchor editAs="oneCell">
    <xdr:from>
      <xdr:col>9</xdr:col>
      <xdr:colOff>185785</xdr:colOff>
      <xdr:row>34</xdr:row>
      <xdr:rowOff>127223</xdr:rowOff>
    </xdr:from>
    <xdr:to>
      <xdr:col>10</xdr:col>
      <xdr:colOff>163622</xdr:colOff>
      <xdr:row>38</xdr:row>
      <xdr:rowOff>141934</xdr:rowOff>
    </xdr:to>
    <xdr:sp macro="" textlink="">
      <xdr:nvSpPr>
        <xdr:cNvPr id="4" name="shpSquare03" descr="付箋検索用文字列"/>
        <xdr:cNvSpPr/>
      </xdr:nvSpPr>
      <xdr:spPr>
        <a:xfrm flipH="1">
          <a:off x="3929110" y="6470873"/>
          <a:ext cx="1187512" cy="738611"/>
        </a:xfrm>
        <a:prstGeom prst="wedgeEllipseCallout">
          <a:avLst>
            <a:gd name="adj1" fmla="val 24127"/>
            <a:gd name="adj2" fmla="val -86880"/>
          </a:avLst>
        </a:prstGeom>
        <a:gradFill>
          <a:gsLst>
            <a:gs pos="0">
              <a:srgbClr val="FF99FF"/>
            </a:gs>
            <a:gs pos="100000">
              <a:srgbClr val="FFCCFF"/>
            </a:gs>
          </a:gsLst>
          <a:lin ang="2700000" scaled="1"/>
        </a:gradFill>
        <a:ln w="9525"/>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wrap="square" lIns="72000" tIns="72000" rIns="72000" bIns="72000" rtlCol="0" anchor="ctr">
          <a:noAutofit/>
        </a:bodyPr>
        <a:lstStyle/>
        <a:p>
          <a:pPr marL="0" indent="0" algn="ctr"/>
          <a:r>
            <a:rPr kumimoji="1" lang="ja-JP" altLang="en-US" sz="1400" b="1">
              <a:solidFill>
                <a:sysClr val="windowText" lastClr="000000"/>
              </a:solidFill>
              <a:latin typeface="ＭＳ Ｐ明朝" panose="02020600040205080304" pitchFamily="18" charset="-128"/>
              <a:ea typeface="ＭＳ Ｐ明朝" panose="02020600040205080304" pitchFamily="18" charset="-128"/>
              <a:cs typeface="Meiryo UI" panose="020B0604030504040204" pitchFamily="50" charset="-128"/>
              <a:sym typeface="Meiryo UI" panose="020B0604030504040204" pitchFamily="50" charset="-128"/>
            </a:rPr>
            <a:t>半角英数で入力</a:t>
          </a:r>
          <a:endParaRPr kumimoji="1" lang="en-US" altLang="ja-JP" sz="1400" b="1">
            <a:solidFill>
              <a:sysClr val="windowText" lastClr="000000"/>
            </a:solidFill>
            <a:latin typeface="ＭＳ Ｐ明朝" panose="02020600040205080304" pitchFamily="18" charset="-128"/>
            <a:ea typeface="ＭＳ Ｐ明朝" panose="02020600040205080304" pitchFamily="18" charset="-128"/>
            <a:cs typeface="Meiryo UI" panose="020B0604030504040204" pitchFamily="50" charset="-128"/>
            <a:sym typeface="Meiryo UI" panose="020B0604030504040204" pitchFamily="50" charset="-128"/>
          </a:endParaRPr>
        </a:p>
        <a:p>
          <a:pPr marL="0" indent="0" algn="ctr">
            <a:lnSpc>
              <a:spcPts val="1300"/>
            </a:lnSpc>
          </a:pPr>
          <a:endParaRPr kumimoji="1" lang="ja-JP" altLang="en-US"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sym typeface="Meiryo UI" panose="020B0604030504040204" pitchFamily="50" charset="-128"/>
          </a:endParaRPr>
        </a:p>
      </xdr:txBody>
    </xdr:sp>
    <xdr:clientData/>
  </xdr:twoCellAnchor>
  <xdr:twoCellAnchor editAs="oneCell">
    <xdr:from>
      <xdr:col>9</xdr:col>
      <xdr:colOff>195310</xdr:colOff>
      <xdr:row>34</xdr:row>
      <xdr:rowOff>146271</xdr:rowOff>
    </xdr:from>
    <xdr:to>
      <xdr:col>10</xdr:col>
      <xdr:colOff>191254</xdr:colOff>
      <xdr:row>38</xdr:row>
      <xdr:rowOff>160985</xdr:rowOff>
    </xdr:to>
    <xdr:sp macro="" textlink="">
      <xdr:nvSpPr>
        <xdr:cNvPr id="5" name="shpSquare03" descr="付箋検索用文字列"/>
        <xdr:cNvSpPr/>
      </xdr:nvSpPr>
      <xdr:spPr>
        <a:xfrm flipH="1">
          <a:off x="3938635" y="6489921"/>
          <a:ext cx="1205619" cy="738614"/>
        </a:xfrm>
        <a:prstGeom prst="wedgeEllipseCallout">
          <a:avLst>
            <a:gd name="adj1" fmla="val -114106"/>
            <a:gd name="adj2" fmla="val -85638"/>
          </a:avLst>
        </a:prstGeom>
        <a:gradFill>
          <a:gsLst>
            <a:gs pos="0">
              <a:srgbClr val="FF99FF"/>
            </a:gs>
            <a:gs pos="100000">
              <a:srgbClr val="FFCCFF"/>
            </a:gs>
          </a:gsLst>
          <a:lin ang="2700000" scaled="1"/>
        </a:gradFill>
        <a:ln w="9525"/>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wrap="square" lIns="72000" tIns="72000" rIns="72000" bIns="72000" rtlCol="0" anchor="ctr">
          <a:noAutofit/>
        </a:bodyPr>
        <a:lstStyle/>
        <a:p>
          <a:pPr marL="0" indent="0" algn="ctr"/>
          <a:r>
            <a:rPr kumimoji="1" lang="ja-JP" altLang="en-US" sz="1400" b="1">
              <a:solidFill>
                <a:sysClr val="windowText" lastClr="000000"/>
              </a:solidFill>
              <a:latin typeface="ＭＳ Ｐ明朝" panose="02020600040205080304" pitchFamily="18" charset="-128"/>
              <a:ea typeface="ＭＳ Ｐ明朝" panose="02020600040205080304" pitchFamily="18" charset="-128"/>
              <a:cs typeface="Meiryo UI" panose="020B0604030504040204" pitchFamily="50" charset="-128"/>
              <a:sym typeface="Meiryo UI" panose="020B0604030504040204" pitchFamily="50" charset="-128"/>
            </a:rPr>
            <a:t>半角英数で入力</a:t>
          </a:r>
          <a:endParaRPr kumimoji="1" lang="en-US" altLang="ja-JP" sz="1400" b="1">
            <a:solidFill>
              <a:sysClr val="windowText" lastClr="000000"/>
            </a:solidFill>
            <a:latin typeface="ＭＳ Ｐ明朝" panose="02020600040205080304" pitchFamily="18" charset="-128"/>
            <a:ea typeface="ＭＳ Ｐ明朝" panose="02020600040205080304" pitchFamily="18" charset="-128"/>
            <a:cs typeface="Meiryo UI" panose="020B0604030504040204" pitchFamily="50" charset="-128"/>
            <a:sym typeface="Meiryo UI" panose="020B0604030504040204" pitchFamily="50" charset="-128"/>
          </a:endParaRPr>
        </a:p>
        <a:p>
          <a:pPr marL="0" indent="0" algn="ctr">
            <a:lnSpc>
              <a:spcPts val="1300"/>
            </a:lnSpc>
          </a:pPr>
          <a:endParaRPr kumimoji="1" lang="ja-JP" altLang="en-US"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sym typeface="Meiryo UI" panose="020B0604030504040204" pitchFamily="50" charset="-128"/>
          </a:endParaRPr>
        </a:p>
      </xdr:txBody>
    </xdr:sp>
    <xdr:clientData/>
  </xdr:twoCellAnchor>
  <xdr:twoCellAnchor editAs="oneCell">
    <xdr:from>
      <xdr:col>9</xdr:col>
      <xdr:colOff>204834</xdr:colOff>
      <xdr:row>34</xdr:row>
      <xdr:rowOff>155324</xdr:rowOff>
    </xdr:from>
    <xdr:to>
      <xdr:col>10</xdr:col>
      <xdr:colOff>182672</xdr:colOff>
      <xdr:row>38</xdr:row>
      <xdr:rowOff>151931</xdr:rowOff>
    </xdr:to>
    <xdr:sp macro="" textlink="">
      <xdr:nvSpPr>
        <xdr:cNvPr id="6" name="shpSquare03" descr="付箋検索用文字列"/>
        <xdr:cNvSpPr/>
      </xdr:nvSpPr>
      <xdr:spPr>
        <a:xfrm flipH="1">
          <a:off x="3948159" y="6498974"/>
          <a:ext cx="1187513" cy="720507"/>
        </a:xfrm>
        <a:prstGeom prst="wedgeEllipseCallout">
          <a:avLst>
            <a:gd name="adj1" fmla="val -154062"/>
            <a:gd name="adj2" fmla="val -85678"/>
          </a:avLst>
        </a:prstGeom>
        <a:gradFill>
          <a:gsLst>
            <a:gs pos="0">
              <a:srgbClr val="FF99FF"/>
            </a:gs>
            <a:gs pos="100000">
              <a:srgbClr val="FFCCFF"/>
            </a:gs>
          </a:gsLst>
          <a:lin ang="2700000" scaled="1"/>
        </a:gradFill>
        <a:ln w="9525"/>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wrap="square" lIns="72000" tIns="72000" rIns="72000" bIns="72000" rtlCol="0" anchor="ctr">
          <a:noAutofit/>
        </a:bodyPr>
        <a:lstStyle/>
        <a:p>
          <a:pPr marL="0" indent="0" algn="ctr">
            <a:lnSpc>
              <a:spcPts val="1500"/>
            </a:lnSpc>
          </a:pPr>
          <a:r>
            <a:rPr kumimoji="1" lang="ja-JP" altLang="en-US" sz="1200" b="1">
              <a:solidFill>
                <a:sysClr val="windowText" lastClr="000000"/>
              </a:solidFill>
              <a:latin typeface="ＭＳ Ｐ明朝" panose="02020600040205080304" pitchFamily="18" charset="-128"/>
              <a:ea typeface="ＭＳ Ｐ明朝" panose="02020600040205080304" pitchFamily="18" charset="-128"/>
              <a:cs typeface="Meiryo UI" panose="020B0604030504040204" pitchFamily="50" charset="-128"/>
              <a:sym typeface="Meiryo UI" panose="020B0604030504040204" pitchFamily="50" charset="-128"/>
            </a:rPr>
            <a:t>半角英数で入力</a:t>
          </a:r>
          <a:endParaRPr kumimoji="1" lang="en-US" altLang="ja-JP" sz="1200" b="1">
            <a:solidFill>
              <a:sysClr val="windowText" lastClr="000000"/>
            </a:solidFill>
            <a:latin typeface="ＭＳ Ｐ明朝" panose="02020600040205080304" pitchFamily="18" charset="-128"/>
            <a:ea typeface="ＭＳ Ｐ明朝" panose="02020600040205080304" pitchFamily="18" charset="-128"/>
            <a:cs typeface="Meiryo UI" panose="020B0604030504040204" pitchFamily="50" charset="-128"/>
            <a:sym typeface="Meiryo UI" panose="020B0604030504040204" pitchFamily="50" charset="-128"/>
          </a:endParaRPr>
        </a:p>
        <a:p>
          <a:pPr marL="0" indent="0" algn="ctr">
            <a:lnSpc>
              <a:spcPts val="1300"/>
            </a:lnSpc>
          </a:pPr>
          <a:endParaRPr kumimoji="1" lang="ja-JP" altLang="en-US"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sym typeface="Meiryo UI" panose="020B0604030504040204" pitchFamily="50" charset="-128"/>
          </a:endParaRPr>
        </a:p>
      </xdr:txBody>
    </xdr:sp>
    <xdr:clientData/>
  </xdr:twoCellAnchor>
  <xdr:twoCellAnchor editAs="oneCell">
    <xdr:from>
      <xdr:col>14</xdr:col>
      <xdr:colOff>168810</xdr:colOff>
      <xdr:row>34</xdr:row>
      <xdr:rowOff>51491</xdr:rowOff>
    </xdr:from>
    <xdr:to>
      <xdr:col>16</xdr:col>
      <xdr:colOff>48683</xdr:colOff>
      <xdr:row>35</xdr:row>
      <xdr:rowOff>150157</xdr:rowOff>
    </xdr:to>
    <xdr:sp macro="" textlink="">
      <xdr:nvSpPr>
        <xdr:cNvPr id="7" name="shpSquare04" descr="付箋検索用文字列"/>
        <xdr:cNvSpPr/>
      </xdr:nvSpPr>
      <xdr:spPr>
        <a:xfrm>
          <a:off x="6683910" y="6395141"/>
          <a:ext cx="1280048" cy="279641"/>
        </a:xfrm>
        <a:prstGeom prst="wedgeEllipseCallout">
          <a:avLst>
            <a:gd name="adj1" fmla="val 1511"/>
            <a:gd name="adj2" fmla="val -117830"/>
          </a:avLst>
        </a:prstGeom>
        <a:gradFill>
          <a:gsLst>
            <a:gs pos="0">
              <a:srgbClr val="66CCFF"/>
            </a:gs>
            <a:gs pos="100000">
              <a:srgbClr val="CCECFF"/>
            </a:gs>
          </a:gsLst>
          <a:lin ang="2700000" scaled="1"/>
        </a:gradFill>
        <a:ln w="9525"/>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overflow" horzOverflow="overflow" wrap="none" lIns="72000" tIns="72000" rIns="72000" bIns="72000" rtlCol="0" anchor="ctr" anchorCtr="0"/>
        <a:lstStyle/>
        <a:p>
          <a:pPr marL="0" indent="0" algn="l">
            <a:lnSpc>
              <a:spcPts val="1300"/>
            </a:lnSpc>
          </a:pPr>
          <a:r>
            <a:rPr kumimoji="1" lang="ja-JP" altLang="en-US" sz="1200" b="1">
              <a:solidFill>
                <a:sysClr val="windowText" lastClr="000000"/>
              </a:solidFill>
              <a:latin typeface="ＭＳ Ｐ明朝" panose="02020600040205080304" pitchFamily="18" charset="-128"/>
              <a:ea typeface="ＭＳ Ｐ明朝" panose="02020600040205080304" pitchFamily="18" charset="-128"/>
              <a:cs typeface="Meiryo UI" panose="020B0604030504040204" pitchFamily="50" charset="-128"/>
              <a:sym typeface="Meiryo UI" panose="020B0604030504040204" pitchFamily="50" charset="-128"/>
            </a:rPr>
            <a:t>入力省略可</a:t>
          </a:r>
        </a:p>
      </xdr:txBody>
    </xdr:sp>
    <xdr:clientData/>
  </xdr:twoCellAnchor>
  <xdr:twoCellAnchor editAs="oneCell">
    <xdr:from>
      <xdr:col>3</xdr:col>
      <xdr:colOff>103717</xdr:colOff>
      <xdr:row>34</xdr:row>
      <xdr:rowOff>5869</xdr:rowOff>
    </xdr:from>
    <xdr:to>
      <xdr:col>5</xdr:col>
      <xdr:colOff>657225</xdr:colOff>
      <xdr:row>40</xdr:row>
      <xdr:rowOff>0</xdr:rowOff>
    </xdr:to>
    <xdr:sp macro="" textlink="">
      <xdr:nvSpPr>
        <xdr:cNvPr id="8" name="shpSquare03" descr="付箋検索用文字列"/>
        <xdr:cNvSpPr/>
      </xdr:nvSpPr>
      <xdr:spPr>
        <a:xfrm>
          <a:off x="256117" y="6349519"/>
          <a:ext cx="1839383" cy="1079981"/>
        </a:xfrm>
        <a:prstGeom prst="rect">
          <a:avLst/>
        </a:prstGeom>
        <a:gradFill>
          <a:gsLst>
            <a:gs pos="0">
              <a:srgbClr val="FF99FF"/>
            </a:gs>
            <a:gs pos="100000">
              <a:srgbClr val="FFCCFF"/>
            </a:gs>
          </a:gsLst>
          <a:lin ang="2700000" scaled="1"/>
        </a:gradFill>
        <a:ln w="28575">
          <a:solidFill>
            <a:srgbClr val="FF0000"/>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overflow" horzOverflow="overflow" wrap="square" lIns="72000" tIns="72000" rIns="72000" bIns="72000" rtlCol="0" anchor="t">
          <a:noAutofit/>
        </a:bodyPr>
        <a:lstStyle/>
        <a:p>
          <a:pPr algn="l"/>
          <a:r>
            <a:rPr kumimoji="1" lang="ja-JP" altLang="en-US" sz="1200" b="1">
              <a:solidFill>
                <a:sysClr val="windowText" lastClr="000000"/>
              </a:solidFill>
              <a:latin typeface="AR丸ゴシック体M" panose="020B0609010101010101" pitchFamily="49" charset="-128"/>
              <a:ea typeface="AR丸ゴシック体M" panose="020B0609010101010101" pitchFamily="49" charset="-128"/>
              <a:cs typeface="Meiryo UI" panose="020B0604030504040204" pitchFamily="50" charset="-128"/>
              <a:sym typeface="Meiryo UI" panose="020B0604030504040204" pitchFamily="50" charset="-128"/>
            </a:rPr>
            <a:t>中学・高校は、今年度の</a:t>
          </a:r>
          <a:endParaRPr kumimoji="1" lang="en-US" altLang="ja-JP" sz="1200" b="1">
            <a:solidFill>
              <a:sysClr val="windowText" lastClr="000000"/>
            </a:solidFill>
            <a:latin typeface="AR丸ゴシック体M" panose="020B0609010101010101" pitchFamily="49" charset="-128"/>
            <a:ea typeface="AR丸ゴシック体M" panose="020B0609010101010101" pitchFamily="49" charset="-128"/>
            <a:cs typeface="Meiryo UI" panose="020B0604030504040204" pitchFamily="50" charset="-128"/>
            <a:sym typeface="Meiryo UI" panose="020B0604030504040204" pitchFamily="50" charset="-128"/>
          </a:endParaRPr>
        </a:p>
        <a:p>
          <a:pPr algn="l"/>
          <a:r>
            <a:rPr kumimoji="1" lang="ja-JP" altLang="en-US" sz="1200" b="1">
              <a:solidFill>
                <a:sysClr val="windowText" lastClr="000000"/>
              </a:solidFill>
              <a:latin typeface="AR丸ゴシック体M" panose="020B0609010101010101" pitchFamily="49" charset="-128"/>
              <a:ea typeface="AR丸ゴシック体M" panose="020B0609010101010101" pitchFamily="49" charset="-128"/>
              <a:cs typeface="Meiryo UI" panose="020B0604030504040204" pitchFamily="50" charset="-128"/>
              <a:sym typeface="Meiryo UI" panose="020B0604030504040204" pitchFamily="50" charset="-128"/>
            </a:rPr>
            <a:t>県中・高体連登録番号。</a:t>
          </a:r>
          <a:endParaRPr kumimoji="1" lang="en-US" altLang="ja-JP" sz="1200" b="1">
            <a:solidFill>
              <a:sysClr val="windowText" lastClr="000000"/>
            </a:solidFill>
            <a:latin typeface="AR丸ゴシック体M" panose="020B0609010101010101" pitchFamily="49" charset="-128"/>
            <a:ea typeface="AR丸ゴシック体M" panose="020B0609010101010101" pitchFamily="49" charset="-128"/>
            <a:cs typeface="Meiryo UI" panose="020B0604030504040204" pitchFamily="50" charset="-128"/>
            <a:sym typeface="Meiryo UI" panose="020B0604030504040204" pitchFamily="50" charset="-128"/>
          </a:endParaRPr>
        </a:p>
        <a:p>
          <a:pPr algn="l"/>
          <a:r>
            <a:rPr kumimoji="1" lang="ja-JP" altLang="en-US" sz="1200" b="1">
              <a:solidFill>
                <a:sysClr val="windowText" lastClr="000000"/>
              </a:solidFill>
              <a:latin typeface="AR丸ゴシック体M" panose="020B0609010101010101" pitchFamily="49" charset="-128"/>
              <a:ea typeface="AR丸ゴシック体M" panose="020B0609010101010101" pitchFamily="49" charset="-128"/>
              <a:cs typeface="Meiryo UI" panose="020B0604030504040204" pitchFamily="50" charset="-128"/>
              <a:sym typeface="Meiryo UI" panose="020B0604030504040204" pitchFamily="50" charset="-128"/>
            </a:rPr>
            <a:t>一般・大学は、今年度の</a:t>
          </a:r>
          <a:endParaRPr kumimoji="1" lang="en-US" altLang="ja-JP" sz="1200" b="1">
            <a:solidFill>
              <a:sysClr val="windowText" lastClr="000000"/>
            </a:solidFill>
            <a:latin typeface="AR丸ゴシック体M" panose="020B0609010101010101" pitchFamily="49" charset="-128"/>
            <a:ea typeface="AR丸ゴシック体M" panose="020B0609010101010101" pitchFamily="49" charset="-128"/>
            <a:cs typeface="Meiryo UI" panose="020B0604030504040204" pitchFamily="50" charset="-128"/>
            <a:sym typeface="Meiryo UI" panose="020B0604030504040204" pitchFamily="50" charset="-128"/>
          </a:endParaRPr>
        </a:p>
        <a:p>
          <a:pPr algn="l"/>
          <a:r>
            <a:rPr kumimoji="1" lang="ja-JP" altLang="en-US" sz="1200" b="1">
              <a:solidFill>
                <a:sysClr val="windowText" lastClr="000000"/>
              </a:solidFill>
              <a:latin typeface="AR丸ゴシック体M" panose="020B0609010101010101" pitchFamily="49" charset="-128"/>
              <a:ea typeface="AR丸ゴシック体M" panose="020B0609010101010101" pitchFamily="49" charset="-128"/>
              <a:cs typeface="Meiryo UI" panose="020B0604030504040204" pitchFamily="50" charset="-128"/>
              <a:sym typeface="Meiryo UI" panose="020B0604030504040204" pitchFamily="50" charset="-128"/>
            </a:rPr>
            <a:t>県陸協登録、学連登録の</a:t>
          </a:r>
          <a:endParaRPr kumimoji="1" lang="en-US" altLang="ja-JP" sz="1200" b="1">
            <a:solidFill>
              <a:sysClr val="windowText" lastClr="000000"/>
            </a:solidFill>
            <a:latin typeface="AR丸ゴシック体M" panose="020B0609010101010101" pitchFamily="49" charset="-128"/>
            <a:ea typeface="AR丸ゴシック体M" panose="020B0609010101010101" pitchFamily="49" charset="-128"/>
            <a:cs typeface="Meiryo UI" panose="020B0604030504040204" pitchFamily="50" charset="-128"/>
            <a:sym typeface="Meiryo UI" panose="020B0604030504040204" pitchFamily="50" charset="-128"/>
          </a:endParaRPr>
        </a:p>
        <a:p>
          <a:pPr algn="l"/>
          <a:r>
            <a:rPr kumimoji="1" lang="ja-JP" altLang="en-US" sz="1200" b="1">
              <a:solidFill>
                <a:sysClr val="windowText" lastClr="000000"/>
              </a:solidFill>
              <a:latin typeface="AR丸ゴシック体M" panose="020B0609010101010101" pitchFamily="49" charset="-128"/>
              <a:ea typeface="AR丸ゴシック体M" panose="020B0609010101010101" pitchFamily="49" charset="-128"/>
              <a:cs typeface="Meiryo UI" panose="020B0604030504040204" pitchFamily="50" charset="-128"/>
              <a:sym typeface="Meiryo UI" panose="020B0604030504040204" pitchFamily="50" charset="-128"/>
            </a:rPr>
            <a:t>番号の入力。</a:t>
          </a:r>
          <a:endParaRPr kumimoji="1" lang="en-US" altLang="ja-JP" sz="1200" b="1">
            <a:solidFill>
              <a:sysClr val="windowText" lastClr="000000"/>
            </a:solidFill>
            <a:latin typeface="AR丸ゴシック体M" panose="020B0609010101010101" pitchFamily="49" charset="-128"/>
            <a:ea typeface="AR丸ゴシック体M" panose="020B0609010101010101" pitchFamily="49" charset="-128"/>
            <a:cs typeface="Meiryo UI" panose="020B0604030504040204" pitchFamily="50" charset="-128"/>
            <a:sym typeface="Meiryo UI" panose="020B0604030504040204" pitchFamily="50" charset="-128"/>
          </a:endParaRPr>
        </a:p>
      </xdr:txBody>
    </xdr:sp>
    <xdr:clientData/>
  </xdr:twoCellAnchor>
  <xdr:twoCellAnchor>
    <xdr:from>
      <xdr:col>4</xdr:col>
      <xdr:colOff>343656</xdr:colOff>
      <xdr:row>32</xdr:row>
      <xdr:rowOff>161455</xdr:rowOff>
    </xdr:from>
    <xdr:to>
      <xdr:col>4</xdr:col>
      <xdr:colOff>352425</xdr:colOff>
      <xdr:row>34</xdr:row>
      <xdr:rowOff>0</xdr:rowOff>
    </xdr:to>
    <xdr:cxnSp macro="">
      <xdr:nvCxnSpPr>
        <xdr:cNvPr id="9" name="直線コネクタ 8"/>
        <xdr:cNvCxnSpPr/>
      </xdr:nvCxnSpPr>
      <xdr:spPr>
        <a:xfrm flipH="1" flipV="1">
          <a:off x="1115181" y="6143155"/>
          <a:ext cx="8769" cy="200495"/>
        </a:xfrm>
        <a:prstGeom prst="line">
          <a:avLst/>
        </a:prstGeom>
        <a:ln w="28575" cmpd="sng">
          <a:solidFill>
            <a:srgbClr val="FF0000"/>
          </a:solidFill>
          <a:headEnd type="ova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296738</xdr:colOff>
      <xdr:row>36</xdr:row>
      <xdr:rowOff>39934</xdr:rowOff>
    </xdr:from>
    <xdr:ext cx="2316287" cy="617292"/>
    <xdr:sp macro="" textlink="">
      <xdr:nvSpPr>
        <xdr:cNvPr id="10" name="線吹き出し 1 (枠付き) 9"/>
        <xdr:cNvSpPr/>
      </xdr:nvSpPr>
      <xdr:spPr>
        <a:xfrm>
          <a:off x="5983163" y="6745534"/>
          <a:ext cx="2316287" cy="617292"/>
        </a:xfrm>
        <a:prstGeom prst="borderCallout1">
          <a:avLst>
            <a:gd name="adj1" fmla="val -1738"/>
            <a:gd name="adj2" fmla="val 90325"/>
            <a:gd name="adj3" fmla="val -91364"/>
            <a:gd name="adj4" fmla="val 89830"/>
          </a:avLst>
        </a:prstGeom>
        <a:solidFill>
          <a:schemeClr val="accent6">
            <a:lumMod val="40000"/>
            <a:lumOff val="60000"/>
          </a:schemeClr>
        </a:solidFill>
        <a:ln w="28575" cap="rnd" cmpd="sng" algn="ctr">
          <a:solidFill>
            <a:srgbClr val="FF0000"/>
          </a:solidFill>
          <a:prstDash val="solid"/>
          <a:round/>
          <a:headEnd type="oval" w="med" len="med"/>
          <a:tailEnd type="triangle" w="med" len="med"/>
        </a:ln>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t" anchorCtr="1">
          <a:noAutofit/>
        </a:bodyPr>
        <a:lstStyle/>
        <a:p>
          <a:pPr algn="l"/>
          <a:r>
            <a:rPr kumimoji="1" lang="ja-JP" altLang="en-US" sz="1100" b="1">
              <a:solidFill>
                <a:srgbClr val="000000"/>
              </a:solidFill>
            </a:rPr>
            <a:t>一般・大学の学連登録者は</a:t>
          </a:r>
          <a:r>
            <a:rPr kumimoji="1" lang="ja-JP" altLang="en-US" sz="1100">
              <a:solidFill>
                <a:srgbClr val="000000"/>
              </a:solidFill>
            </a:rPr>
            <a:t>、</a:t>
          </a:r>
          <a:endParaRPr kumimoji="1" lang="en-US" altLang="ja-JP" sz="1100">
            <a:solidFill>
              <a:srgbClr val="000000"/>
            </a:solidFill>
          </a:endParaRPr>
        </a:p>
        <a:p>
          <a:pPr algn="l"/>
          <a:r>
            <a:rPr kumimoji="1" lang="ja-JP" altLang="en-US" sz="1100" b="1">
              <a:solidFill>
                <a:srgbClr val="000000"/>
              </a:solidFill>
            </a:rPr>
            <a:t>団体の陸連登録所在地ではなく、</a:t>
          </a:r>
          <a:endParaRPr kumimoji="1" lang="en-US" altLang="ja-JP" sz="1100" b="1">
            <a:solidFill>
              <a:srgbClr val="000000"/>
            </a:solidFill>
          </a:endParaRPr>
        </a:p>
        <a:p>
          <a:pPr algn="l"/>
          <a:r>
            <a:rPr kumimoji="1" lang="ja-JP" altLang="en-US" sz="1100" b="1">
              <a:solidFill>
                <a:srgbClr val="000000"/>
              </a:solidFill>
            </a:rPr>
            <a:t>個人の陸連登録都道府県名です</a:t>
          </a:r>
          <a:r>
            <a:rPr kumimoji="1" lang="ja-JP" altLang="en-US" sz="1100">
              <a:solidFill>
                <a:srgbClr val="000000"/>
              </a:solidFill>
            </a:rPr>
            <a:t>。</a:t>
          </a:r>
          <a:endParaRPr kumimoji="1" lang="en-US" altLang="ja-JP" sz="1100">
            <a:solidFill>
              <a:srgbClr val="000000"/>
            </a:solidFill>
          </a:endParaRPr>
        </a:p>
        <a:p>
          <a:pPr algn="l"/>
          <a:endParaRPr kumimoji="1" lang="ja-JP" altLang="en-US" sz="1100">
            <a:solidFill>
              <a:srgbClr val="000000"/>
            </a:solidFill>
          </a:endParaRPr>
        </a:p>
      </xdr:txBody>
    </xdr:sp>
    <xdr:clientData/>
  </xdr:oneCellAnchor>
  <xdr:twoCellAnchor editAs="oneCell">
    <xdr:from>
      <xdr:col>9</xdr:col>
      <xdr:colOff>209550</xdr:colOff>
      <xdr:row>34</xdr:row>
      <xdr:rowOff>142875</xdr:rowOff>
    </xdr:from>
    <xdr:to>
      <xdr:col>10</xdr:col>
      <xdr:colOff>187388</xdr:colOff>
      <xdr:row>38</xdr:row>
      <xdr:rowOff>139482</xdr:rowOff>
    </xdr:to>
    <xdr:sp macro="" textlink="">
      <xdr:nvSpPr>
        <xdr:cNvPr id="11" name="shpSquare03" descr="付箋検索用文字列"/>
        <xdr:cNvSpPr/>
      </xdr:nvSpPr>
      <xdr:spPr>
        <a:xfrm flipH="1">
          <a:off x="3952875" y="6486525"/>
          <a:ext cx="1187513" cy="720507"/>
        </a:xfrm>
        <a:prstGeom prst="wedgeEllipseCallout">
          <a:avLst>
            <a:gd name="adj1" fmla="val -199782"/>
            <a:gd name="adj2" fmla="val -94932"/>
          </a:avLst>
        </a:prstGeom>
        <a:gradFill>
          <a:gsLst>
            <a:gs pos="0">
              <a:srgbClr val="FF99FF"/>
            </a:gs>
            <a:gs pos="100000">
              <a:srgbClr val="FFCCFF"/>
            </a:gs>
          </a:gsLst>
          <a:lin ang="2700000" scaled="1"/>
        </a:gradFill>
        <a:ln w="9525"/>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wrap="square" lIns="72000" tIns="72000" rIns="72000" bIns="72000" rtlCol="0" anchor="ctr">
          <a:noAutofit/>
        </a:bodyPr>
        <a:lstStyle/>
        <a:p>
          <a:pPr marL="0" indent="0" algn="ctr">
            <a:lnSpc>
              <a:spcPts val="1500"/>
            </a:lnSpc>
          </a:pPr>
          <a:r>
            <a:rPr kumimoji="1" lang="ja-JP" altLang="en-US" sz="1200" b="1">
              <a:solidFill>
                <a:sysClr val="windowText" lastClr="000000"/>
              </a:solidFill>
              <a:latin typeface="ＭＳ Ｐ明朝" panose="02020600040205080304" pitchFamily="18" charset="-128"/>
              <a:ea typeface="ＭＳ Ｐ明朝" panose="02020600040205080304" pitchFamily="18" charset="-128"/>
              <a:cs typeface="Meiryo UI" panose="020B0604030504040204" pitchFamily="50" charset="-128"/>
              <a:sym typeface="Meiryo UI" panose="020B0604030504040204" pitchFamily="50" charset="-128"/>
            </a:rPr>
            <a:t>半角英数で入力</a:t>
          </a:r>
          <a:endParaRPr kumimoji="1" lang="en-US" altLang="ja-JP" sz="1200" b="1">
            <a:solidFill>
              <a:sysClr val="windowText" lastClr="000000"/>
            </a:solidFill>
            <a:latin typeface="ＭＳ Ｐ明朝" panose="02020600040205080304" pitchFamily="18" charset="-128"/>
            <a:ea typeface="ＭＳ Ｐ明朝" panose="02020600040205080304" pitchFamily="18" charset="-128"/>
            <a:cs typeface="Meiryo UI" panose="020B0604030504040204" pitchFamily="50" charset="-128"/>
            <a:sym typeface="Meiryo UI" panose="020B0604030504040204" pitchFamily="50" charset="-128"/>
          </a:endParaRPr>
        </a:p>
        <a:p>
          <a:pPr marL="0" indent="0" algn="ctr">
            <a:lnSpc>
              <a:spcPts val="1300"/>
            </a:lnSpc>
          </a:pPr>
          <a:endParaRPr kumimoji="1" lang="ja-JP" altLang="en-US"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sym typeface="Meiryo UI" panose="020B0604030504040204" pitchFamily="50" charset="-128"/>
          </a:endParaRPr>
        </a:p>
      </xdr:txBody>
    </xdr:sp>
    <xdr:clientData/>
  </xdr:twoCellAnchor>
  <xdr:oneCellAnchor>
    <xdr:from>
      <xdr:col>9</xdr:col>
      <xdr:colOff>342900</xdr:colOff>
      <xdr:row>39</xdr:row>
      <xdr:rowOff>152401</xdr:rowOff>
    </xdr:from>
    <xdr:ext cx="1762125" cy="533400"/>
    <xdr:sp macro="" textlink="">
      <xdr:nvSpPr>
        <xdr:cNvPr id="12" name="線吹き出し 1 (枠付き) 11"/>
        <xdr:cNvSpPr/>
      </xdr:nvSpPr>
      <xdr:spPr>
        <a:xfrm>
          <a:off x="4086225" y="7400926"/>
          <a:ext cx="1762125" cy="533400"/>
        </a:xfrm>
        <a:prstGeom prst="borderCallout1">
          <a:avLst>
            <a:gd name="adj1" fmla="val -599"/>
            <a:gd name="adj2" fmla="val 69308"/>
            <a:gd name="adj3" fmla="val -228820"/>
            <a:gd name="adj4" fmla="val 58757"/>
          </a:avLst>
        </a:prstGeom>
        <a:solidFill>
          <a:schemeClr val="accent6">
            <a:lumMod val="40000"/>
            <a:lumOff val="60000"/>
          </a:schemeClr>
        </a:solidFill>
        <a:ln w="28575" cap="rnd" cmpd="sng" algn="ctr">
          <a:solidFill>
            <a:srgbClr val="FF0000"/>
          </a:solidFill>
          <a:prstDash val="solid"/>
          <a:round/>
          <a:headEnd type="oval" w="med" len="med"/>
          <a:tailEnd type="triangle" w="med" len="med"/>
        </a:ln>
      </xdr:spPr>
      <xdr:style>
        <a:lnRef idx="2">
          <a:schemeClr val="dk1"/>
        </a:lnRef>
        <a:fillRef idx="1">
          <a:schemeClr val="lt1"/>
        </a:fillRef>
        <a:effectRef idx="0">
          <a:schemeClr val="dk1"/>
        </a:effectRef>
        <a:fontRef idx="minor">
          <a:schemeClr val="dk1"/>
        </a:fontRef>
      </xdr:style>
      <xdr:txBody>
        <a:bodyPr vertOverflow="clip" horzOverflow="clip" wrap="square" rtlCol="0" anchor="t" anchorCtr="1">
          <a:noAutofit/>
        </a:bodyPr>
        <a:lstStyle/>
        <a:p>
          <a:pPr algn="l"/>
          <a:r>
            <a:rPr kumimoji="1" lang="ja-JP" altLang="en-US" sz="1400" b="1">
              <a:solidFill>
                <a:srgbClr val="002060"/>
              </a:solidFill>
            </a:rPr>
            <a:t>ドロップダウンリスト</a:t>
          </a:r>
        </a:p>
        <a:p>
          <a:pPr algn="l"/>
          <a:r>
            <a:rPr kumimoji="1" lang="ja-JP" altLang="en-US" sz="1200">
              <a:solidFill>
                <a:srgbClr val="000000"/>
              </a:solidFill>
            </a:rPr>
            <a:t>から選択入力です。</a:t>
          </a:r>
          <a:endParaRPr kumimoji="1" lang="ja-JP" altLang="en-US" sz="1100">
            <a:solidFill>
              <a:srgbClr val="000000"/>
            </a:solidFill>
          </a:endParaRPr>
        </a:p>
        <a:p>
          <a:pPr algn="l"/>
          <a:endParaRPr kumimoji="1" lang="ja-JP" altLang="en-US" sz="1100">
            <a:solidFill>
              <a:srgbClr val="000000"/>
            </a:solidFill>
          </a:endParaRPr>
        </a:p>
      </xdr:txBody>
    </xdr:sp>
    <xdr:clientData/>
  </xdr:oneCellAnchor>
  <xdr:oneCellAnchor>
    <xdr:from>
      <xdr:col>9</xdr:col>
      <xdr:colOff>314325</xdr:colOff>
      <xdr:row>39</xdr:row>
      <xdr:rowOff>152400</xdr:rowOff>
    </xdr:from>
    <xdr:ext cx="1819275" cy="542925"/>
    <xdr:sp macro="" textlink="">
      <xdr:nvSpPr>
        <xdr:cNvPr id="13" name="線吹き出し 1 (枠付き) 12"/>
        <xdr:cNvSpPr/>
      </xdr:nvSpPr>
      <xdr:spPr>
        <a:xfrm>
          <a:off x="4057650" y="7524750"/>
          <a:ext cx="1819275" cy="542925"/>
        </a:xfrm>
        <a:prstGeom prst="borderCallout1">
          <a:avLst>
            <a:gd name="adj1" fmla="val -599"/>
            <a:gd name="adj2" fmla="val 69308"/>
            <a:gd name="adj3" fmla="val -223212"/>
            <a:gd name="adj4" fmla="val 78688"/>
          </a:avLst>
        </a:prstGeom>
        <a:solidFill>
          <a:schemeClr val="accent6">
            <a:lumMod val="40000"/>
            <a:lumOff val="60000"/>
          </a:schemeClr>
        </a:solidFill>
        <a:ln w="28575" cap="rnd" cmpd="sng" algn="ctr">
          <a:solidFill>
            <a:srgbClr val="FF0000"/>
          </a:solidFill>
          <a:prstDash val="solid"/>
          <a:round/>
          <a:headEnd type="oval" w="med" len="med"/>
          <a:tailEnd type="triangle" w="med" len="med"/>
        </a:ln>
      </xdr:spPr>
      <xdr:style>
        <a:lnRef idx="2">
          <a:schemeClr val="dk1"/>
        </a:lnRef>
        <a:fillRef idx="1">
          <a:schemeClr val="lt1"/>
        </a:fillRef>
        <a:effectRef idx="0">
          <a:schemeClr val="dk1"/>
        </a:effectRef>
        <a:fontRef idx="minor">
          <a:schemeClr val="dk1"/>
        </a:fontRef>
      </xdr:style>
      <xdr:txBody>
        <a:bodyPr vertOverflow="clip" horzOverflow="clip" wrap="square" rtlCol="0" anchor="t" anchorCtr="1">
          <a:noAutofit/>
        </a:bodyPr>
        <a:lstStyle/>
        <a:p>
          <a:pPr algn="l"/>
          <a:r>
            <a:rPr kumimoji="1" lang="ja-JP" altLang="en-US" sz="1400" b="1">
              <a:solidFill>
                <a:srgbClr val="002060"/>
              </a:solidFill>
            </a:rPr>
            <a:t>ドロップダウンリスト</a:t>
          </a:r>
        </a:p>
        <a:p>
          <a:pPr algn="l"/>
          <a:r>
            <a:rPr kumimoji="1" lang="ja-JP" altLang="en-US" sz="1200">
              <a:solidFill>
                <a:srgbClr val="000000"/>
              </a:solidFill>
            </a:rPr>
            <a:t>から選択入力です。</a:t>
          </a:r>
          <a:endParaRPr kumimoji="1" lang="ja-JP" altLang="en-US" sz="1100">
            <a:solidFill>
              <a:srgbClr val="000000"/>
            </a:solidFill>
          </a:endParaRPr>
        </a:p>
        <a:p>
          <a:pPr algn="l"/>
          <a:endParaRPr kumimoji="1" lang="ja-JP" altLang="en-US" sz="1100">
            <a:solidFill>
              <a:srgbClr val="000000"/>
            </a:solidFill>
          </a:endParaRPr>
        </a:p>
      </xdr:txBody>
    </xdr:sp>
    <xdr:clientData/>
  </xdr:oneCellAnchor>
  <xdr:oneCellAnchor>
    <xdr:from>
      <xdr:col>13</xdr:col>
      <xdr:colOff>314325</xdr:colOff>
      <xdr:row>40</xdr:row>
      <xdr:rowOff>47625</xdr:rowOff>
    </xdr:from>
    <xdr:ext cx="2590800" cy="617292"/>
    <xdr:sp macro="" textlink="">
      <xdr:nvSpPr>
        <xdr:cNvPr id="17" name="線吹き出し 1 (枠付き) 16"/>
        <xdr:cNvSpPr/>
      </xdr:nvSpPr>
      <xdr:spPr>
        <a:xfrm>
          <a:off x="6305550" y="7477125"/>
          <a:ext cx="2590800" cy="617292"/>
        </a:xfrm>
        <a:prstGeom prst="borderCallout1">
          <a:avLst>
            <a:gd name="adj1" fmla="val -195"/>
            <a:gd name="adj2" fmla="val 88487"/>
            <a:gd name="adj3" fmla="val -214806"/>
            <a:gd name="adj4" fmla="val 88727"/>
          </a:avLst>
        </a:prstGeom>
        <a:solidFill>
          <a:schemeClr val="accent6">
            <a:lumMod val="40000"/>
            <a:lumOff val="60000"/>
          </a:schemeClr>
        </a:solidFill>
        <a:ln w="28575" cap="rnd" cmpd="sng" algn="ctr">
          <a:solidFill>
            <a:srgbClr val="FF0000"/>
          </a:solidFill>
          <a:prstDash val="solid"/>
          <a:round/>
          <a:headEnd type="oval" w="med" len="med"/>
          <a:tailEnd type="triangle" w="med" len="med"/>
        </a:ln>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t" anchorCtr="1">
          <a:noAutofit/>
        </a:bodyPr>
        <a:lstStyle/>
        <a:p>
          <a:pPr algn="l"/>
          <a:r>
            <a:rPr kumimoji="1" lang="ja-JP" altLang="en-US" sz="1100" b="1">
              <a:solidFill>
                <a:srgbClr val="000000"/>
              </a:solidFill>
            </a:rPr>
            <a:t>競技者氏名の姓を入力後に「</a:t>
          </a:r>
          <a:r>
            <a:rPr kumimoji="1" lang="en-US" altLang="ja-JP" sz="1100" b="1">
              <a:solidFill>
                <a:srgbClr val="000000"/>
              </a:solidFill>
            </a:rPr>
            <a:t>JPN</a:t>
          </a:r>
          <a:r>
            <a:rPr kumimoji="1" lang="ja-JP" altLang="en-US" sz="1100" b="1">
              <a:solidFill>
                <a:srgbClr val="000000"/>
              </a:solidFill>
            </a:rPr>
            <a:t>」が表示されます。もし違う場合は半角英数でこの位置に入力下さい</a:t>
          </a:r>
          <a:endParaRPr kumimoji="1" lang="en-US" altLang="ja-JP" sz="1100" b="1">
            <a:solidFill>
              <a:srgbClr val="000000"/>
            </a:solidFill>
          </a:endParaRPr>
        </a:p>
        <a:p>
          <a:pPr algn="l"/>
          <a:endParaRPr kumimoji="1" lang="ja-JP" altLang="en-US" sz="1100">
            <a:solidFill>
              <a:srgbClr val="000000"/>
            </a:solidFill>
          </a:endParaRPr>
        </a:p>
      </xdr:txBody>
    </xdr:sp>
    <xdr:clientData/>
  </xdr:oneCellAnchor>
  <mc:AlternateContent xmlns:mc="http://schemas.openxmlformats.org/markup-compatibility/2006">
    <mc:Choice xmlns:a14="http://schemas.microsoft.com/office/drawing/2010/main" Requires="a14">
      <xdr:twoCellAnchor editAs="oneCell">
        <xdr:from>
          <xdr:col>3</xdr:col>
          <xdr:colOff>66675</xdr:colOff>
          <xdr:row>51</xdr:row>
          <xdr:rowOff>133351</xdr:rowOff>
        </xdr:from>
        <xdr:to>
          <xdr:col>18</xdr:col>
          <xdr:colOff>66675</xdr:colOff>
          <xdr:row>56</xdr:row>
          <xdr:rowOff>70888</xdr:rowOff>
        </xdr:to>
        <xdr:pic>
          <xdr:nvPicPr>
            <xdr:cNvPr id="18" name="図 17"/>
            <xdr:cNvPicPr>
              <a:picLocks noChangeAspect="1" noChangeArrowheads="1"/>
              <a:extLst>
                <a:ext uri="{84589F7E-364E-4C9E-8A38-B11213B215E9}">
                  <a14:cameraTool cellRange="競技者データ入力シート!$P$3:$AF$6" spid="_x0000_s3100"/>
                </a:ext>
              </a:extLst>
            </xdr:cNvPicPr>
          </xdr:nvPicPr>
          <xdr:blipFill>
            <a:blip xmlns:r="http://schemas.openxmlformats.org/officeDocument/2006/relationships" r:embed="rId1"/>
            <a:srcRect/>
            <a:stretch>
              <a:fillRect/>
            </a:stretch>
          </xdr:blipFill>
          <xdr:spPr bwMode="auto">
            <a:xfrm>
              <a:off x="219075" y="9677401"/>
              <a:ext cx="8658225" cy="842412"/>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oneCellAnchor>
    <xdr:from>
      <xdr:col>3</xdr:col>
      <xdr:colOff>485775</xdr:colOff>
      <xdr:row>58</xdr:row>
      <xdr:rowOff>38099</xdr:rowOff>
    </xdr:from>
    <xdr:ext cx="8201025" cy="1095375"/>
    <xdr:sp macro="" textlink="">
      <xdr:nvSpPr>
        <xdr:cNvPr id="20" name="線吹き出し 1 (枠付き) 19"/>
        <xdr:cNvSpPr/>
      </xdr:nvSpPr>
      <xdr:spPr>
        <a:xfrm>
          <a:off x="638175" y="10763249"/>
          <a:ext cx="8201025" cy="1095375"/>
        </a:xfrm>
        <a:prstGeom prst="borderCallout1">
          <a:avLst>
            <a:gd name="adj1" fmla="val 1838"/>
            <a:gd name="adj2" fmla="val 384"/>
            <a:gd name="adj3" fmla="val -185"/>
            <a:gd name="adj4" fmla="val -254"/>
          </a:avLst>
        </a:prstGeom>
        <a:solidFill>
          <a:schemeClr val="accent6">
            <a:lumMod val="40000"/>
            <a:lumOff val="60000"/>
          </a:schemeClr>
        </a:solidFill>
        <a:ln w="28575" cap="rnd" cmpd="sng" algn="ctr">
          <a:solidFill>
            <a:srgbClr val="FF0000"/>
          </a:solidFill>
          <a:prstDash val="solid"/>
          <a:round/>
          <a:headEnd type="oval" w="med" len="med"/>
          <a:tailEnd type="triangle" w="med" len="med"/>
        </a:ln>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nchorCtr="0">
          <a:noAutofit/>
        </a:bodyPr>
        <a:lstStyle/>
        <a:p>
          <a:pPr lvl="1" algn="l"/>
          <a:r>
            <a:rPr kumimoji="1" lang="ja-JP" altLang="en-US" sz="1400" b="1">
              <a:solidFill>
                <a:srgbClr val="000000"/>
              </a:solidFill>
              <a:latin typeface="+mj-ea"/>
              <a:ea typeface="+mj-ea"/>
            </a:rPr>
            <a:t>ベスト記録の入力ルールについて </a:t>
          </a:r>
          <a:r>
            <a:rPr kumimoji="1" lang="en-US" altLang="ja-JP" sz="1400" b="1">
              <a:solidFill>
                <a:srgbClr val="000000"/>
              </a:solidFill>
              <a:latin typeface="+mj-ea"/>
              <a:ea typeface="+mj-ea"/>
            </a:rPr>
            <a:t>(</a:t>
          </a:r>
          <a:r>
            <a:rPr kumimoji="1" lang="ja-JP" altLang="en-US" sz="1400" b="1">
              <a:solidFill>
                <a:srgbClr val="000000"/>
              </a:solidFill>
              <a:latin typeface="+mj-ea"/>
              <a:ea typeface="+mj-ea"/>
            </a:rPr>
            <a:t>半角英数モードで入力）。区切りは［．］（ドット）です。</a:t>
          </a:r>
          <a:endParaRPr kumimoji="1" lang="en-US" altLang="ja-JP" sz="1400" b="1">
            <a:solidFill>
              <a:srgbClr val="000000"/>
            </a:solidFill>
            <a:latin typeface="+mj-ea"/>
            <a:ea typeface="+mj-ea"/>
          </a:endParaRPr>
        </a:p>
        <a:p>
          <a:pPr lvl="1" algn="l"/>
          <a:r>
            <a:rPr kumimoji="1" lang="ja-JP" altLang="en-US" sz="1100" b="0">
              <a:solidFill>
                <a:srgbClr val="000000"/>
              </a:solidFill>
              <a:latin typeface="+mj-ea"/>
              <a:ea typeface="+mj-ea"/>
            </a:rPr>
            <a:t>分、秒、秒以下の表示は、</a:t>
          </a:r>
          <a:r>
            <a:rPr kumimoji="1" lang="en-US" altLang="ja-JP" sz="1100" b="0">
              <a:solidFill>
                <a:srgbClr val="000000"/>
              </a:solidFill>
              <a:latin typeface="+mj-ea"/>
              <a:ea typeface="+mj-ea"/>
            </a:rPr>
            <a:t>15</a:t>
          </a:r>
          <a:r>
            <a:rPr kumimoji="1" lang="ja-JP" altLang="en-US" sz="1100" b="0">
              <a:solidFill>
                <a:srgbClr val="000000"/>
              </a:solidFill>
              <a:latin typeface="+mj-ea"/>
              <a:ea typeface="+mj-ea"/>
            </a:rPr>
            <a:t>分</a:t>
          </a:r>
          <a:r>
            <a:rPr kumimoji="1" lang="en-US" altLang="ja-JP" sz="1100" b="0">
              <a:solidFill>
                <a:srgbClr val="000000"/>
              </a:solidFill>
              <a:latin typeface="+mj-ea"/>
              <a:ea typeface="+mj-ea"/>
            </a:rPr>
            <a:t>12</a:t>
          </a:r>
          <a:r>
            <a:rPr kumimoji="1" lang="ja-JP" altLang="en-US" sz="1100" b="0">
              <a:solidFill>
                <a:srgbClr val="000000"/>
              </a:solidFill>
              <a:latin typeface="+mj-ea"/>
              <a:ea typeface="+mj-ea"/>
            </a:rPr>
            <a:t>秒</a:t>
          </a:r>
          <a:r>
            <a:rPr kumimoji="1" lang="en-US" altLang="ja-JP" sz="1100" b="0">
              <a:solidFill>
                <a:srgbClr val="000000"/>
              </a:solidFill>
              <a:latin typeface="+mj-ea"/>
              <a:ea typeface="+mj-ea"/>
            </a:rPr>
            <a:t>43</a:t>
          </a:r>
          <a:r>
            <a:rPr kumimoji="1" lang="ja-JP" altLang="en-US" sz="1100" b="0">
              <a:solidFill>
                <a:srgbClr val="000000"/>
              </a:solidFill>
              <a:latin typeface="+mj-ea"/>
              <a:ea typeface="+mj-ea"/>
            </a:rPr>
            <a:t>　⇒</a:t>
          </a:r>
          <a:r>
            <a:rPr kumimoji="1" lang="en-US" altLang="ja-JP" sz="1100" b="0">
              <a:solidFill>
                <a:srgbClr val="000000"/>
              </a:solidFill>
              <a:latin typeface="+mj-ea"/>
              <a:ea typeface="+mj-ea"/>
            </a:rPr>
            <a:t>15</a:t>
          </a:r>
          <a:r>
            <a:rPr kumimoji="1" lang="ja-JP" altLang="en-US" sz="1100" b="0">
              <a:solidFill>
                <a:srgbClr val="000000"/>
              </a:solidFill>
              <a:latin typeface="+mj-ea"/>
              <a:ea typeface="+mj-ea"/>
            </a:rPr>
            <a:t>．</a:t>
          </a:r>
          <a:r>
            <a:rPr kumimoji="1" lang="en-US" altLang="ja-JP" sz="1100" b="0">
              <a:solidFill>
                <a:srgbClr val="000000"/>
              </a:solidFill>
              <a:latin typeface="+mj-ea"/>
              <a:ea typeface="+mj-ea"/>
            </a:rPr>
            <a:t>12</a:t>
          </a:r>
          <a:r>
            <a:rPr kumimoji="1" lang="ja-JP" altLang="en-US" sz="1100" b="0">
              <a:solidFill>
                <a:srgbClr val="000000"/>
              </a:solidFill>
              <a:latin typeface="+mj-ea"/>
              <a:ea typeface="+mj-ea"/>
            </a:rPr>
            <a:t>．</a:t>
          </a:r>
          <a:r>
            <a:rPr kumimoji="1" lang="en-US" altLang="ja-JP" sz="1100" b="0">
              <a:solidFill>
                <a:srgbClr val="000000"/>
              </a:solidFill>
              <a:latin typeface="+mj-ea"/>
              <a:ea typeface="+mj-ea"/>
            </a:rPr>
            <a:t>43 </a:t>
          </a:r>
          <a:r>
            <a:rPr kumimoji="1" lang="ja-JP" altLang="en-US" sz="1100" b="0">
              <a:solidFill>
                <a:srgbClr val="000000"/>
              </a:solidFill>
              <a:latin typeface="+mj-ea"/>
              <a:ea typeface="+mj-ea"/>
            </a:rPr>
            <a:t>　秒以下２桁「．００」まで必須</a:t>
          </a:r>
          <a:endParaRPr kumimoji="1" lang="en-US" altLang="ja-JP" sz="1100" b="0">
            <a:solidFill>
              <a:srgbClr val="000000"/>
            </a:solidFill>
            <a:latin typeface="+mj-ea"/>
            <a:ea typeface="+mj-ea"/>
          </a:endParaRPr>
        </a:p>
        <a:p>
          <a:pPr lvl="1" algn="l"/>
          <a:r>
            <a:rPr kumimoji="1" lang="ja-JP" altLang="en-US" sz="1100" b="0">
              <a:solidFill>
                <a:srgbClr val="000000"/>
              </a:solidFill>
              <a:latin typeface="+mj-ea"/>
              <a:ea typeface="+mj-ea"/>
            </a:rPr>
            <a:t>なお、</a:t>
          </a:r>
          <a:r>
            <a:rPr kumimoji="1" lang="en-US" altLang="ja-JP" sz="1100" b="0">
              <a:solidFill>
                <a:srgbClr val="000000"/>
              </a:solidFill>
              <a:latin typeface="+mj-ea"/>
              <a:ea typeface="+mj-ea"/>
            </a:rPr>
            <a:t>60</a:t>
          </a:r>
          <a:r>
            <a:rPr kumimoji="1" lang="ja-JP" altLang="en-US" sz="1100" b="0">
              <a:solidFill>
                <a:srgbClr val="000000"/>
              </a:solidFill>
              <a:latin typeface="+mj-ea"/>
              <a:ea typeface="+mj-ea"/>
            </a:rPr>
            <a:t>秒を超える場合は  </a:t>
          </a:r>
          <a:r>
            <a:rPr kumimoji="1" lang="en-US" altLang="ja-JP" sz="1100" b="0">
              <a:solidFill>
                <a:srgbClr val="000000"/>
              </a:solidFill>
              <a:latin typeface="+mj-ea"/>
              <a:ea typeface="+mj-ea"/>
            </a:rPr>
            <a:t>65</a:t>
          </a:r>
          <a:r>
            <a:rPr kumimoji="1" lang="ja-JP" altLang="en-US" sz="1100" b="0">
              <a:solidFill>
                <a:srgbClr val="000000"/>
              </a:solidFill>
              <a:latin typeface="+mj-ea"/>
              <a:ea typeface="+mj-ea"/>
            </a:rPr>
            <a:t>秒</a:t>
          </a:r>
          <a:r>
            <a:rPr kumimoji="1" lang="en-US" altLang="ja-JP" sz="1100" b="0">
              <a:solidFill>
                <a:srgbClr val="000000"/>
              </a:solidFill>
              <a:latin typeface="+mj-ea"/>
              <a:ea typeface="+mj-ea"/>
            </a:rPr>
            <a:t>34 </a:t>
          </a:r>
          <a:r>
            <a:rPr kumimoji="1" lang="ja-JP" altLang="en-US" sz="1100" b="0">
              <a:solidFill>
                <a:srgbClr val="000000"/>
              </a:solidFill>
              <a:latin typeface="+mj-ea"/>
              <a:ea typeface="+mj-ea"/>
            </a:rPr>
            <a:t>⇒ </a:t>
          </a:r>
          <a:r>
            <a:rPr kumimoji="1" lang="en-US" altLang="ja-JP" sz="1100" b="0">
              <a:solidFill>
                <a:srgbClr val="000000"/>
              </a:solidFill>
              <a:latin typeface="+mj-ea"/>
              <a:ea typeface="+mj-ea"/>
            </a:rPr>
            <a:t>1</a:t>
          </a:r>
          <a:r>
            <a:rPr kumimoji="1" lang="ja-JP" altLang="en-US" sz="1100" b="0">
              <a:solidFill>
                <a:srgbClr val="000000"/>
              </a:solidFill>
              <a:latin typeface="+mj-ea"/>
              <a:ea typeface="+mj-ea"/>
            </a:rPr>
            <a:t>．０５．３４　　</a:t>
          </a:r>
          <a:endParaRPr kumimoji="1" lang="en-US" altLang="ja-JP" sz="1100" b="0">
            <a:solidFill>
              <a:srgbClr val="000000"/>
            </a:solidFill>
            <a:latin typeface="+mj-ea"/>
            <a:ea typeface="+mj-ea"/>
          </a:endParaRPr>
        </a:p>
        <a:p>
          <a:pPr lvl="1" algn="l"/>
          <a:r>
            <a:rPr kumimoji="1" lang="ja-JP" altLang="en-US" sz="1100" b="0">
              <a:solidFill>
                <a:srgbClr val="000000"/>
              </a:solidFill>
              <a:latin typeface="+mj-ea"/>
              <a:ea typeface="+mj-ea"/>
            </a:rPr>
            <a:t>フィールド種目は、走高跳  ⇒　１ｍ４５</a:t>
          </a:r>
          <a:endParaRPr kumimoji="1" lang="en-US" altLang="ja-JP" sz="1100" b="0">
            <a:solidFill>
              <a:srgbClr val="000000"/>
            </a:solidFill>
            <a:latin typeface="+mj-ea"/>
            <a:ea typeface="+mj-ea"/>
          </a:endParaRPr>
        </a:p>
        <a:p>
          <a:pPr lvl="1" algn="l"/>
          <a:r>
            <a:rPr kumimoji="1" lang="ja-JP" altLang="en-US" sz="1100" b="0">
              <a:solidFill>
                <a:srgbClr val="000000"/>
              </a:solidFill>
              <a:latin typeface="+mj-ea"/>
              <a:ea typeface="+mj-ea"/>
            </a:rPr>
            <a:t>走幅・砲丸･ヤリ・円盤 ⇒　４ｍ８５、１０ｍ５６、</a:t>
          </a:r>
          <a:r>
            <a:rPr kumimoji="1" lang="en-US" altLang="ja-JP" sz="1100" b="0">
              <a:solidFill>
                <a:srgbClr val="000000"/>
              </a:solidFill>
              <a:latin typeface="+mj-ea"/>
              <a:ea typeface="+mj-ea"/>
            </a:rPr>
            <a:t>25</a:t>
          </a:r>
          <a:r>
            <a:rPr kumimoji="1" lang="ja-JP" altLang="en-US" sz="1100" b="0">
              <a:solidFill>
                <a:srgbClr val="000000"/>
              </a:solidFill>
              <a:latin typeface="+mj-ea"/>
              <a:ea typeface="+mj-ea"/>
            </a:rPr>
            <a:t>ｍ</a:t>
          </a:r>
          <a:r>
            <a:rPr kumimoji="1" lang="en-US" altLang="ja-JP" sz="1100" b="0">
              <a:solidFill>
                <a:srgbClr val="000000"/>
              </a:solidFill>
              <a:latin typeface="+mj-ea"/>
              <a:ea typeface="+mj-ea"/>
            </a:rPr>
            <a:t>36</a:t>
          </a:r>
          <a:r>
            <a:rPr kumimoji="1" lang="ja-JP" altLang="en-US" sz="1100" b="0">
              <a:solidFill>
                <a:srgbClr val="000000"/>
              </a:solidFill>
              <a:latin typeface="+mj-ea"/>
              <a:ea typeface="+mj-ea"/>
            </a:rPr>
            <a:t>、</a:t>
          </a:r>
          <a:r>
            <a:rPr kumimoji="1" lang="en-US" altLang="ja-JP" sz="1100" b="0">
              <a:solidFill>
                <a:srgbClr val="000000"/>
              </a:solidFill>
              <a:latin typeface="+mj-ea"/>
              <a:ea typeface="+mj-ea"/>
            </a:rPr>
            <a:t>41</a:t>
          </a:r>
          <a:r>
            <a:rPr kumimoji="1" lang="ja-JP" altLang="en-US" sz="1100" b="0">
              <a:solidFill>
                <a:srgbClr val="000000"/>
              </a:solidFill>
              <a:latin typeface="+mj-ea"/>
              <a:ea typeface="+mj-ea"/>
            </a:rPr>
            <a:t>ｍ</a:t>
          </a:r>
          <a:r>
            <a:rPr kumimoji="1" lang="en-US" altLang="ja-JP" sz="1100" b="0">
              <a:solidFill>
                <a:srgbClr val="000000"/>
              </a:solidFill>
              <a:latin typeface="+mj-ea"/>
              <a:ea typeface="+mj-ea"/>
            </a:rPr>
            <a:t>33</a:t>
          </a:r>
          <a:r>
            <a:rPr kumimoji="1" lang="ja-JP" altLang="en-US" sz="1100" b="0">
              <a:solidFill>
                <a:srgbClr val="000000"/>
              </a:solidFill>
              <a:latin typeface="+mj-ea"/>
              <a:ea typeface="+mj-ea"/>
            </a:rPr>
            <a:t>　　の様に</a:t>
          </a:r>
          <a:endParaRPr kumimoji="1" lang="en-US" altLang="ja-JP" sz="1100" b="1">
            <a:solidFill>
              <a:srgbClr val="000000"/>
            </a:solidFill>
            <a:latin typeface="+mj-ea"/>
            <a:ea typeface="+mj-ea"/>
          </a:endParaRPr>
        </a:p>
      </xdr:txBody>
    </xdr:sp>
    <xdr:clientData/>
  </xdr:oneCellAnchor>
  <xdr:twoCellAnchor>
    <xdr:from>
      <xdr:col>3</xdr:col>
      <xdr:colOff>123825</xdr:colOff>
      <xdr:row>44</xdr:row>
      <xdr:rowOff>133350</xdr:rowOff>
    </xdr:from>
    <xdr:to>
      <xdr:col>18</xdr:col>
      <xdr:colOff>190500</xdr:colOff>
      <xdr:row>50</xdr:row>
      <xdr:rowOff>47625</xdr:rowOff>
    </xdr:to>
    <xdr:sp macro="" textlink="">
      <xdr:nvSpPr>
        <xdr:cNvPr id="26" name="テキスト ボックス 25"/>
        <xdr:cNvSpPr txBox="1"/>
      </xdr:nvSpPr>
      <xdr:spPr>
        <a:xfrm>
          <a:off x="276225" y="8324850"/>
          <a:ext cx="8724900" cy="1000125"/>
        </a:xfrm>
        <a:prstGeom prst="rect">
          <a:avLst/>
        </a:prstGeom>
        <a:solidFill>
          <a:schemeClr val="accent6">
            <a:lumMod val="40000"/>
            <a:lumOff val="60000"/>
          </a:schemeClr>
        </a:solidFill>
        <a:ln w="19050"/>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nchorCtr="0"/>
        <a:lstStyle/>
        <a:p>
          <a:r>
            <a:rPr kumimoji="1" lang="ja-JP" altLang="en-US" sz="1200" b="1">
              <a:latin typeface="ＭＳ ゴシック" panose="020B0609070205080204" pitchFamily="49" charset="-128"/>
              <a:ea typeface="ＭＳ ゴシック" panose="020B0609070205080204" pitchFamily="49" charset="-128"/>
            </a:rPr>
            <a:t>申込種目のドロップリスト選択入力、ベスト記録について。</a:t>
          </a:r>
        </a:p>
        <a:p>
          <a:r>
            <a:rPr kumimoji="1" lang="ja-JP" altLang="en-US" sz="1200" b="1">
              <a:latin typeface="ＭＳ ゴシック" panose="020B0609070205080204" pitchFamily="49" charset="-128"/>
              <a:ea typeface="ＭＳ ゴシック" panose="020B0609070205080204" pitchFamily="49" charset="-128"/>
            </a:rPr>
            <a:t>①競技者の種別と性別の選択入力を完了することで、種目選択ができます。</a:t>
          </a:r>
        </a:p>
        <a:p>
          <a:r>
            <a:rPr kumimoji="1" lang="ja-JP" altLang="en-US" sz="1200" b="1">
              <a:latin typeface="ＭＳ ゴシック" panose="020B0609070205080204" pitchFamily="49" charset="-128"/>
              <a:ea typeface="ＭＳ ゴシック" panose="020B0609070205080204" pitchFamily="49" charset="-128"/>
            </a:rPr>
            <a:t>②ベスト記録データは、必ず入力してください。ベスト記録のデータが番組編成の基本になります。</a:t>
          </a:r>
        </a:p>
        <a:p>
          <a:r>
            <a:rPr kumimoji="1" lang="ja-JP" altLang="en-US" sz="1200" b="1">
              <a:latin typeface="ＭＳ ゴシック" panose="020B0609070205080204" pitchFamily="49" charset="-128"/>
              <a:ea typeface="ＭＳ ゴシック" panose="020B0609070205080204" pitchFamily="49" charset="-128"/>
            </a:rPr>
            <a:t>③記録数値の入力については、下記の「ベスト記録の入力ルールについて」を 守ってください。</a:t>
          </a:r>
        </a:p>
      </xdr:txBody>
    </xdr:sp>
    <xdr:clientData/>
  </xdr:twoCellAnchor>
  <xdr:twoCellAnchor>
    <xdr:from>
      <xdr:col>3</xdr:col>
      <xdr:colOff>104774</xdr:colOff>
      <xdr:row>40</xdr:row>
      <xdr:rowOff>66675</xdr:rowOff>
    </xdr:from>
    <xdr:to>
      <xdr:col>9</xdr:col>
      <xdr:colOff>276225</xdr:colOff>
      <xdr:row>44</xdr:row>
      <xdr:rowOff>9525</xdr:rowOff>
    </xdr:to>
    <xdr:sp macro="" textlink="">
      <xdr:nvSpPr>
        <xdr:cNvPr id="28" name="テキスト ボックス 27"/>
        <xdr:cNvSpPr txBox="1"/>
      </xdr:nvSpPr>
      <xdr:spPr>
        <a:xfrm>
          <a:off x="257174" y="7620000"/>
          <a:ext cx="3762376" cy="666750"/>
        </a:xfrm>
        <a:prstGeom prst="rect">
          <a:avLst/>
        </a:prstGeom>
        <a:solidFill>
          <a:schemeClr val="accent2">
            <a:lumMod val="40000"/>
            <a:lumOff val="60000"/>
          </a:schemeClr>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latin typeface="+mj-ea"/>
              <a:ea typeface="+mj-ea"/>
            </a:rPr>
            <a:t>姓名が外字の場合、番組編成で表示が「？」「・」になります。</a:t>
          </a:r>
          <a:endParaRPr kumimoji="1" lang="en-US" altLang="ja-JP" sz="1100" b="1">
            <a:latin typeface="+mj-ea"/>
            <a:ea typeface="+mj-ea"/>
          </a:endParaRPr>
        </a:p>
        <a:p>
          <a:r>
            <a:rPr kumimoji="1" lang="ja-JP" altLang="en-US" sz="1100" b="1">
              <a:latin typeface="+mj-ea"/>
              <a:ea typeface="+mj-ea"/>
            </a:rPr>
            <a:t>「ひらがな」または表示が、日常で許容表記され使用する</a:t>
          </a:r>
          <a:endParaRPr kumimoji="1" lang="en-US" altLang="ja-JP" sz="1100" b="1">
            <a:latin typeface="+mj-ea"/>
            <a:ea typeface="+mj-ea"/>
          </a:endParaRPr>
        </a:p>
        <a:p>
          <a:r>
            <a:rPr kumimoji="1" lang="ja-JP" altLang="en-US" sz="1100" b="1">
              <a:latin typeface="+mj-ea"/>
              <a:ea typeface="+mj-ea"/>
            </a:rPr>
            <a:t>漢字で入力願います。</a:t>
          </a:r>
        </a:p>
      </xdr:txBody>
    </xdr:sp>
    <xdr:clientData/>
  </xdr:twoCellAnchor>
  <xdr:twoCellAnchor>
    <xdr:from>
      <xdr:col>5</xdr:col>
      <xdr:colOff>609600</xdr:colOff>
      <xdr:row>33</xdr:row>
      <xdr:rowOff>9525</xdr:rowOff>
    </xdr:from>
    <xdr:to>
      <xdr:col>6</xdr:col>
      <xdr:colOff>209553</xdr:colOff>
      <xdr:row>40</xdr:row>
      <xdr:rowOff>76201</xdr:rowOff>
    </xdr:to>
    <xdr:cxnSp macro="">
      <xdr:nvCxnSpPr>
        <xdr:cNvPr id="29" name="直線コネクタ 28"/>
        <xdr:cNvCxnSpPr/>
      </xdr:nvCxnSpPr>
      <xdr:spPr>
        <a:xfrm flipH="1" flipV="1">
          <a:off x="2047875" y="6296025"/>
          <a:ext cx="266703" cy="1333501"/>
        </a:xfrm>
        <a:prstGeom prst="line">
          <a:avLst/>
        </a:prstGeom>
        <a:ln w="28575" cmpd="sng">
          <a:solidFill>
            <a:srgbClr val="FF0000"/>
          </a:solidFill>
          <a:headEnd type="ova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209550</xdr:colOff>
      <xdr:row>33</xdr:row>
      <xdr:rowOff>19050</xdr:rowOff>
    </xdr:from>
    <xdr:to>
      <xdr:col>6</xdr:col>
      <xdr:colOff>247650</xdr:colOff>
      <xdr:row>40</xdr:row>
      <xdr:rowOff>66675</xdr:rowOff>
    </xdr:to>
    <xdr:cxnSp macro="">
      <xdr:nvCxnSpPr>
        <xdr:cNvPr id="30" name="直線コネクタ 29"/>
        <xdr:cNvCxnSpPr/>
      </xdr:nvCxnSpPr>
      <xdr:spPr>
        <a:xfrm flipV="1">
          <a:off x="2314575" y="6305550"/>
          <a:ext cx="38100" cy="1314450"/>
        </a:xfrm>
        <a:prstGeom prst="line">
          <a:avLst/>
        </a:prstGeom>
        <a:ln w="28575" cmpd="sng">
          <a:solidFill>
            <a:srgbClr val="FF0000"/>
          </a:solidFill>
          <a:headEnd type="ova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513292</xdr:colOff>
      <xdr:row>8</xdr:row>
      <xdr:rowOff>131232</xdr:rowOff>
    </xdr:from>
    <xdr:to>
      <xdr:col>12</xdr:col>
      <xdr:colOff>232833</xdr:colOff>
      <xdr:row>8</xdr:row>
      <xdr:rowOff>404811</xdr:rowOff>
    </xdr:to>
    <xdr:pic>
      <xdr:nvPicPr>
        <xdr:cNvPr id="3" name="図 1">
          <a:extLst>
            <a:ext uri="{FF2B5EF4-FFF2-40B4-BE49-F238E27FC236}">
              <a16:creationId xmlns="" xmlns:a16="http://schemas.microsoft.com/office/drawing/2014/main" id="{CA77AD3D-A8BE-4036-A825-0088F36318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89591" y="2063399"/>
          <a:ext cx="236376" cy="2735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er%20NISHI%20NANS%20%20entry%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印刷"/>
      <sheetName val="集計チェック"/>
      <sheetName val="data"/>
      <sheetName val="データ"/>
      <sheetName val="集計シート"/>
    </sheetNames>
    <sheetDataSet>
      <sheetData sheetId="0"/>
      <sheetData sheetId="1"/>
      <sheetData sheetId="2"/>
      <sheetData sheetId="3"/>
      <sheetData sheetId="4">
        <row r="2">
          <cell r="B2" t="str">
            <v>一般男子100m</v>
          </cell>
          <cell r="F2" t="str">
            <v>一般女子100m</v>
          </cell>
          <cell r="J2" t="str">
            <v>北海道</v>
          </cell>
          <cell r="M2" t="str">
            <v>一般</v>
          </cell>
        </row>
        <row r="3">
          <cell r="B3" t="str">
            <v>一般男子200m</v>
          </cell>
          <cell r="F3" t="str">
            <v>一般女子200m</v>
          </cell>
          <cell r="J3" t="str">
            <v>青　森</v>
          </cell>
          <cell r="M3" t="str">
            <v>大学</v>
          </cell>
        </row>
        <row r="4">
          <cell r="B4" t="str">
            <v>一般男子1500m</v>
          </cell>
          <cell r="F4" t="str">
            <v>一般女子1500m</v>
          </cell>
          <cell r="J4" t="str">
            <v>岩　手</v>
          </cell>
          <cell r="M4" t="str">
            <v>高校</v>
          </cell>
        </row>
        <row r="5">
          <cell r="B5" t="str">
            <v>一般男子5000m</v>
          </cell>
          <cell r="F5" t="str">
            <v>一般女子3000m</v>
          </cell>
          <cell r="J5" t="str">
            <v>宮　城</v>
          </cell>
          <cell r="M5" t="str">
            <v>中学</v>
          </cell>
        </row>
        <row r="6">
          <cell r="B6" t="str">
            <v>一般男子110mH</v>
          </cell>
          <cell r="F6" t="str">
            <v>一般女子100mH</v>
          </cell>
          <cell r="J6" t="str">
            <v>秋　田</v>
          </cell>
          <cell r="M6" t="str">
            <v>小学</v>
          </cell>
        </row>
        <row r="7">
          <cell r="B7" t="str">
            <v>一般男子4X100mR</v>
          </cell>
          <cell r="F7" t="str">
            <v>一般女子4X100mR</v>
          </cell>
          <cell r="J7" t="str">
            <v>山　形</v>
          </cell>
          <cell r="M7">
            <v>0</v>
          </cell>
        </row>
        <row r="8">
          <cell r="B8" t="str">
            <v>一般男子4X400mR</v>
          </cell>
          <cell r="F8" t="str">
            <v>一般女子4X400mR</v>
          </cell>
          <cell r="J8" t="str">
            <v>福　島</v>
          </cell>
          <cell r="M8">
            <v>0</v>
          </cell>
        </row>
        <row r="9">
          <cell r="B9" t="str">
            <v>一般男子走高跳</v>
          </cell>
          <cell r="F9" t="str">
            <v>一般女子走高跳</v>
          </cell>
          <cell r="J9" t="str">
            <v>茨　城</v>
          </cell>
          <cell r="M9">
            <v>0</v>
          </cell>
        </row>
        <row r="10">
          <cell r="B10" t="str">
            <v>一般男子走幅跳</v>
          </cell>
          <cell r="F10" t="str">
            <v>一般女子走幅跳</v>
          </cell>
          <cell r="J10" t="str">
            <v>栃　木</v>
          </cell>
          <cell r="M10">
            <v>0</v>
          </cell>
        </row>
        <row r="11">
          <cell r="B11" t="str">
            <v>一般男子砲丸投</v>
          </cell>
          <cell r="F11" t="str">
            <v>一般女子砲丸投</v>
          </cell>
          <cell r="J11" t="str">
            <v>群　馬</v>
          </cell>
        </row>
        <row r="12">
          <cell r="B12" t="str">
            <v>一般男子円盤投</v>
          </cell>
          <cell r="F12" t="str">
            <v>一般女子円盤投</v>
          </cell>
          <cell r="J12" t="str">
            <v>埼　玉</v>
          </cell>
        </row>
        <row r="13">
          <cell r="B13" t="str">
            <v>一般男子やり投</v>
          </cell>
          <cell r="F13" t="str">
            <v>一般女子やり投</v>
          </cell>
          <cell r="J13" t="str">
            <v>千　葉</v>
          </cell>
        </row>
        <row r="14">
          <cell r="B14" t="str">
            <v>高校男子砲丸投</v>
          </cell>
          <cell r="F14" t="str">
            <v>中学女子100m</v>
          </cell>
          <cell r="J14" t="str">
            <v>東　京</v>
          </cell>
        </row>
        <row r="15">
          <cell r="B15" t="str">
            <v>高校男子円盤投</v>
          </cell>
          <cell r="F15" t="str">
            <v>中学女子200m</v>
          </cell>
          <cell r="J15" t="str">
            <v>神奈川</v>
          </cell>
        </row>
        <row r="16">
          <cell r="B16" t="str">
            <v>中学男子100m</v>
          </cell>
          <cell r="F16" t="str">
            <v>中学女子1500m</v>
          </cell>
          <cell r="J16" t="str">
            <v>山　梨</v>
          </cell>
        </row>
        <row r="17">
          <cell r="B17" t="str">
            <v>中学男子200m</v>
          </cell>
          <cell r="F17" t="str">
            <v>中学女子100mH</v>
          </cell>
          <cell r="J17" t="str">
            <v>新　潟</v>
          </cell>
        </row>
        <row r="18">
          <cell r="B18" t="str">
            <v>中学男子1500m</v>
          </cell>
          <cell r="F18" t="str">
            <v>中学女子4X100mR</v>
          </cell>
          <cell r="J18" t="str">
            <v>長　野</v>
          </cell>
        </row>
        <row r="19">
          <cell r="B19" t="str">
            <v>中学男子3000m</v>
          </cell>
          <cell r="F19" t="str">
            <v>中学女子走高跳</v>
          </cell>
          <cell r="J19" t="str">
            <v>富　山</v>
          </cell>
        </row>
        <row r="20">
          <cell r="B20" t="str">
            <v>中学男子110mH</v>
          </cell>
          <cell r="F20" t="str">
            <v>中学女子走幅跳</v>
          </cell>
          <cell r="J20" t="str">
            <v>石　川</v>
          </cell>
        </row>
        <row r="21">
          <cell r="B21" t="str">
            <v>中学男子4X100mR</v>
          </cell>
          <cell r="F21" t="str">
            <v>中学女子砲丸投</v>
          </cell>
          <cell r="J21" t="str">
            <v>福　井</v>
          </cell>
        </row>
        <row r="22">
          <cell r="B22" t="str">
            <v>中学男子走高跳</v>
          </cell>
          <cell r="F22" t="str">
            <v>小学女子100m</v>
          </cell>
          <cell r="J22" t="str">
            <v>静　岡</v>
          </cell>
        </row>
        <row r="23">
          <cell r="B23" t="str">
            <v>中学男子走幅跳</v>
          </cell>
          <cell r="F23" t="str">
            <v>小学女子1000m</v>
          </cell>
          <cell r="J23" t="str">
            <v>愛　知</v>
          </cell>
        </row>
        <row r="24">
          <cell r="B24" t="str">
            <v>中学男子砲丸投</v>
          </cell>
          <cell r="F24">
            <v>0</v>
          </cell>
          <cell r="J24" t="str">
            <v>三　重</v>
          </cell>
        </row>
        <row r="25">
          <cell r="B25" t="str">
            <v>小学男子100m</v>
          </cell>
          <cell r="F25">
            <v>0</v>
          </cell>
          <cell r="J25" t="str">
            <v>岐　阜</v>
          </cell>
        </row>
        <row r="26">
          <cell r="B26" t="str">
            <v>小学男子1000m</v>
          </cell>
          <cell r="F26">
            <v>0</v>
          </cell>
          <cell r="J26" t="str">
            <v>滋　賀</v>
          </cell>
        </row>
        <row r="27">
          <cell r="B27">
            <v>0</v>
          </cell>
          <cell r="F27">
            <v>0</v>
          </cell>
          <cell r="J27" t="str">
            <v>京　都</v>
          </cell>
        </row>
        <row r="28">
          <cell r="B28">
            <v>0</v>
          </cell>
          <cell r="F28">
            <v>0</v>
          </cell>
          <cell r="J28" t="str">
            <v>大　阪</v>
          </cell>
        </row>
        <row r="29">
          <cell r="B29">
            <v>0</v>
          </cell>
          <cell r="F29">
            <v>0</v>
          </cell>
          <cell r="J29" t="str">
            <v>兵　庫</v>
          </cell>
        </row>
        <row r="30">
          <cell r="B30">
            <v>0</v>
          </cell>
          <cell r="F30">
            <v>0</v>
          </cell>
          <cell r="J30" t="str">
            <v>奈　良</v>
          </cell>
        </row>
        <row r="31">
          <cell r="B31">
            <v>0</v>
          </cell>
          <cell r="F31">
            <v>0</v>
          </cell>
          <cell r="J31" t="str">
            <v>和歌山</v>
          </cell>
        </row>
        <row r="32">
          <cell r="B32">
            <v>0</v>
          </cell>
          <cell r="F32">
            <v>0</v>
          </cell>
          <cell r="J32" t="str">
            <v>鳥　取</v>
          </cell>
        </row>
        <row r="33">
          <cell r="B33">
            <v>0</v>
          </cell>
          <cell r="F33">
            <v>0</v>
          </cell>
          <cell r="J33" t="str">
            <v>島　根</v>
          </cell>
        </row>
        <row r="34">
          <cell r="B34">
            <v>0</v>
          </cell>
          <cell r="F34">
            <v>0</v>
          </cell>
          <cell r="J34" t="str">
            <v>岡　山</v>
          </cell>
        </row>
        <row r="35">
          <cell r="B35">
            <v>0</v>
          </cell>
          <cell r="F35">
            <v>0</v>
          </cell>
          <cell r="J35" t="str">
            <v>広　島</v>
          </cell>
        </row>
        <row r="36">
          <cell r="B36">
            <v>0</v>
          </cell>
          <cell r="F36">
            <v>0</v>
          </cell>
          <cell r="J36" t="str">
            <v>山　口</v>
          </cell>
        </row>
        <row r="37">
          <cell r="B37">
            <v>0</v>
          </cell>
          <cell r="F37">
            <v>0</v>
          </cell>
          <cell r="J37" t="str">
            <v>香　川</v>
          </cell>
        </row>
        <row r="38">
          <cell r="B38">
            <v>0</v>
          </cell>
          <cell r="F38">
            <v>0</v>
          </cell>
          <cell r="J38" t="str">
            <v>徳　島</v>
          </cell>
        </row>
        <row r="39">
          <cell r="B39">
            <v>0</v>
          </cell>
          <cell r="F39">
            <v>0</v>
          </cell>
          <cell r="J39" t="str">
            <v>愛　媛</v>
          </cell>
        </row>
        <row r="40">
          <cell r="B40">
            <v>0</v>
          </cell>
          <cell r="F40">
            <v>0</v>
          </cell>
          <cell r="J40" t="str">
            <v>高　知</v>
          </cell>
        </row>
        <row r="41">
          <cell r="B41">
            <v>0</v>
          </cell>
          <cell r="F41">
            <v>0</v>
          </cell>
          <cell r="J41" t="str">
            <v>福　岡</v>
          </cell>
        </row>
        <row r="42">
          <cell r="B42">
            <v>0</v>
          </cell>
          <cell r="F42">
            <v>0</v>
          </cell>
          <cell r="J42" t="str">
            <v>佐　賀</v>
          </cell>
        </row>
        <row r="43">
          <cell r="B43">
            <v>0</v>
          </cell>
          <cell r="F43">
            <v>0</v>
          </cell>
          <cell r="J43" t="str">
            <v>長　崎</v>
          </cell>
        </row>
        <row r="44">
          <cell r="B44">
            <v>0</v>
          </cell>
          <cell r="F44">
            <v>0</v>
          </cell>
          <cell r="J44" t="str">
            <v>熊　本</v>
          </cell>
        </row>
        <row r="45">
          <cell r="B45">
            <v>0</v>
          </cell>
          <cell r="F45">
            <v>0</v>
          </cell>
          <cell r="J45" t="str">
            <v>大　分</v>
          </cell>
        </row>
        <row r="46">
          <cell r="B46">
            <v>0</v>
          </cell>
          <cell r="F46">
            <v>0</v>
          </cell>
          <cell r="J46" t="str">
            <v>宮　崎</v>
          </cell>
        </row>
        <row r="47">
          <cell r="B47">
            <v>0</v>
          </cell>
          <cell r="F47">
            <v>0</v>
          </cell>
          <cell r="J47" t="str">
            <v>鹿児島</v>
          </cell>
        </row>
        <row r="48">
          <cell r="B48">
            <v>0</v>
          </cell>
          <cell r="F48">
            <v>0</v>
          </cell>
          <cell r="J48" t="str">
            <v>沖　縄</v>
          </cell>
        </row>
        <row r="49">
          <cell r="B49">
            <v>0</v>
          </cell>
          <cell r="F49">
            <v>0</v>
          </cell>
          <cell r="J49">
            <v>0</v>
          </cell>
        </row>
        <row r="50">
          <cell r="B50">
            <v>0</v>
          </cell>
          <cell r="F50">
            <v>0</v>
          </cell>
          <cell r="J50">
            <v>0</v>
          </cell>
        </row>
        <row r="51">
          <cell r="B51">
            <v>0</v>
          </cell>
          <cell r="F51">
            <v>0</v>
          </cell>
          <cell r="J51">
            <v>0</v>
          </cell>
        </row>
        <row r="52">
          <cell r="B52">
            <v>0</v>
          </cell>
          <cell r="F52">
            <v>0</v>
          </cell>
          <cell r="J52">
            <v>0</v>
          </cell>
        </row>
        <row r="53">
          <cell r="B53">
            <v>0</v>
          </cell>
          <cell r="F53">
            <v>0</v>
          </cell>
          <cell r="J53">
            <v>0</v>
          </cell>
        </row>
        <row r="54">
          <cell r="B54">
            <v>0</v>
          </cell>
          <cell r="F54">
            <v>0</v>
          </cell>
          <cell r="J54">
            <v>0</v>
          </cell>
        </row>
        <row r="55">
          <cell r="B55">
            <v>0</v>
          </cell>
          <cell r="F55">
            <v>0</v>
          </cell>
          <cell r="J55">
            <v>0</v>
          </cell>
        </row>
        <row r="56">
          <cell r="B56">
            <v>0</v>
          </cell>
          <cell r="F56">
            <v>0</v>
          </cell>
          <cell r="J56">
            <v>0</v>
          </cell>
        </row>
        <row r="57">
          <cell r="B57">
            <v>0</v>
          </cell>
          <cell r="F57">
            <v>0</v>
          </cell>
          <cell r="J57">
            <v>0</v>
          </cell>
        </row>
        <row r="58">
          <cell r="B58">
            <v>0</v>
          </cell>
          <cell r="F58">
            <v>0</v>
          </cell>
          <cell r="J58">
            <v>0</v>
          </cell>
        </row>
        <row r="59">
          <cell r="B59">
            <v>0</v>
          </cell>
          <cell r="F59">
            <v>0</v>
          </cell>
          <cell r="J59">
            <v>0</v>
          </cell>
        </row>
        <row r="60">
          <cell r="B60">
            <v>0</v>
          </cell>
          <cell r="F60">
            <v>0</v>
          </cell>
          <cell r="J60">
            <v>0</v>
          </cell>
        </row>
        <row r="61">
          <cell r="B61">
            <v>0</v>
          </cell>
          <cell r="F61">
            <v>0</v>
          </cell>
          <cell r="J61">
            <v>0</v>
          </cell>
        </row>
        <row r="62">
          <cell r="B62">
            <v>0</v>
          </cell>
          <cell r="F62">
            <v>0</v>
          </cell>
          <cell r="J62">
            <v>0</v>
          </cell>
        </row>
        <row r="63">
          <cell r="B63">
            <v>0</v>
          </cell>
          <cell r="F63">
            <v>0</v>
          </cell>
          <cell r="J63">
            <v>0</v>
          </cell>
        </row>
        <row r="64">
          <cell r="B64">
            <v>0</v>
          </cell>
          <cell r="F64">
            <v>0</v>
          </cell>
          <cell r="J64">
            <v>0</v>
          </cell>
        </row>
        <row r="65">
          <cell r="B65">
            <v>0</v>
          </cell>
          <cell r="F65">
            <v>0</v>
          </cell>
          <cell r="J65">
            <v>0</v>
          </cell>
        </row>
        <row r="66">
          <cell r="B66">
            <v>0</v>
          </cell>
          <cell r="F66">
            <v>0</v>
          </cell>
          <cell r="J66">
            <v>0</v>
          </cell>
        </row>
        <row r="67">
          <cell r="B67">
            <v>0</v>
          </cell>
          <cell r="F67">
            <v>0</v>
          </cell>
          <cell r="J67">
            <v>0</v>
          </cell>
        </row>
        <row r="68">
          <cell r="B68">
            <v>0</v>
          </cell>
          <cell r="F68">
            <v>0</v>
          </cell>
          <cell r="J68">
            <v>0</v>
          </cell>
        </row>
        <row r="69">
          <cell r="B69">
            <v>0</v>
          </cell>
          <cell r="F69">
            <v>0</v>
          </cell>
          <cell r="J69">
            <v>0</v>
          </cell>
        </row>
        <row r="70">
          <cell r="B70">
            <v>0</v>
          </cell>
          <cell r="F70">
            <v>0</v>
          </cell>
          <cell r="J70">
            <v>0</v>
          </cell>
        </row>
        <row r="71">
          <cell r="B71">
            <v>0</v>
          </cell>
          <cell r="F71">
            <v>0</v>
          </cell>
          <cell r="J71">
            <v>0</v>
          </cell>
        </row>
        <row r="72">
          <cell r="B72">
            <v>0</v>
          </cell>
          <cell r="F72">
            <v>0</v>
          </cell>
          <cell r="J72">
            <v>0</v>
          </cell>
        </row>
        <row r="73">
          <cell r="B73">
            <v>0</v>
          </cell>
          <cell r="F73">
            <v>0</v>
          </cell>
          <cell r="J73">
            <v>0</v>
          </cell>
        </row>
        <row r="74">
          <cell r="B74">
            <v>0</v>
          </cell>
          <cell r="F74">
            <v>0</v>
          </cell>
          <cell r="J74">
            <v>0</v>
          </cell>
        </row>
        <row r="75">
          <cell r="B75">
            <v>0</v>
          </cell>
          <cell r="F75">
            <v>0</v>
          </cell>
          <cell r="J75">
            <v>0</v>
          </cell>
        </row>
        <row r="76">
          <cell r="B76">
            <v>0</v>
          </cell>
          <cell r="F76">
            <v>0</v>
          </cell>
          <cell r="J76">
            <v>0</v>
          </cell>
        </row>
        <row r="77">
          <cell r="B77">
            <v>0</v>
          </cell>
          <cell r="F77">
            <v>0</v>
          </cell>
          <cell r="J77">
            <v>0</v>
          </cell>
        </row>
        <row r="78">
          <cell r="B78">
            <v>0</v>
          </cell>
          <cell r="F78">
            <v>0</v>
          </cell>
          <cell r="J78">
            <v>0</v>
          </cell>
        </row>
        <row r="79">
          <cell r="B79">
            <v>0</v>
          </cell>
          <cell r="F79">
            <v>0</v>
          </cell>
          <cell r="J79">
            <v>0</v>
          </cell>
        </row>
        <row r="80">
          <cell r="B80">
            <v>0</v>
          </cell>
          <cell r="F80">
            <v>0</v>
          </cell>
          <cell r="J80">
            <v>0</v>
          </cell>
        </row>
        <row r="81">
          <cell r="B81">
            <v>0</v>
          </cell>
          <cell r="F81">
            <v>0</v>
          </cell>
          <cell r="J81">
            <v>0</v>
          </cell>
        </row>
        <row r="82">
          <cell r="B82">
            <v>0</v>
          </cell>
          <cell r="F82">
            <v>0</v>
          </cell>
          <cell r="J82">
            <v>0</v>
          </cell>
        </row>
        <row r="83">
          <cell r="B83">
            <v>0</v>
          </cell>
          <cell r="F83">
            <v>0</v>
          </cell>
          <cell r="J83">
            <v>0</v>
          </cell>
        </row>
        <row r="84">
          <cell r="B84">
            <v>0</v>
          </cell>
          <cell r="F84">
            <v>0</v>
          </cell>
          <cell r="J84">
            <v>0</v>
          </cell>
        </row>
        <row r="85">
          <cell r="B85">
            <v>0</v>
          </cell>
          <cell r="F85">
            <v>0</v>
          </cell>
          <cell r="J85">
            <v>0</v>
          </cell>
        </row>
        <row r="86">
          <cell r="B86">
            <v>0</v>
          </cell>
          <cell r="F86">
            <v>0</v>
          </cell>
          <cell r="J86">
            <v>0</v>
          </cell>
        </row>
        <row r="87">
          <cell r="B87">
            <v>0</v>
          </cell>
          <cell r="F87">
            <v>0</v>
          </cell>
          <cell r="J87">
            <v>0</v>
          </cell>
        </row>
        <row r="88">
          <cell r="B88">
            <v>0</v>
          </cell>
          <cell r="F88">
            <v>0</v>
          </cell>
          <cell r="J88">
            <v>0</v>
          </cell>
        </row>
        <row r="89">
          <cell r="B89">
            <v>0</v>
          </cell>
          <cell r="F89">
            <v>0</v>
          </cell>
          <cell r="J89">
            <v>0</v>
          </cell>
        </row>
        <row r="90">
          <cell r="B90">
            <v>0</v>
          </cell>
          <cell r="F90">
            <v>0</v>
          </cell>
          <cell r="J90">
            <v>0</v>
          </cell>
        </row>
        <row r="91">
          <cell r="B91">
            <v>0</v>
          </cell>
          <cell r="F91">
            <v>0</v>
          </cell>
          <cell r="J91">
            <v>0</v>
          </cell>
        </row>
        <row r="92">
          <cell r="B92">
            <v>0</v>
          </cell>
          <cell r="F92">
            <v>0</v>
          </cell>
          <cell r="J92">
            <v>0</v>
          </cell>
        </row>
        <row r="93">
          <cell r="B93">
            <v>0</v>
          </cell>
          <cell r="F93">
            <v>0</v>
          </cell>
          <cell r="J93">
            <v>0</v>
          </cell>
        </row>
        <row r="94">
          <cell r="B94">
            <v>0</v>
          </cell>
          <cell r="F94">
            <v>0</v>
          </cell>
          <cell r="J94">
            <v>0</v>
          </cell>
        </row>
        <row r="95">
          <cell r="B95">
            <v>0</v>
          </cell>
          <cell r="F95">
            <v>0</v>
          </cell>
          <cell r="J95">
            <v>0</v>
          </cell>
        </row>
        <row r="96">
          <cell r="B96">
            <v>0</v>
          </cell>
          <cell r="F96">
            <v>0</v>
          </cell>
          <cell r="J96">
            <v>0</v>
          </cell>
        </row>
        <row r="97">
          <cell r="B97">
            <v>0</v>
          </cell>
          <cell r="F97">
            <v>0</v>
          </cell>
          <cell r="J97">
            <v>0</v>
          </cell>
        </row>
        <row r="98">
          <cell r="B98">
            <v>0</v>
          </cell>
          <cell r="F98">
            <v>0</v>
          </cell>
          <cell r="J98">
            <v>0</v>
          </cell>
        </row>
        <row r="99">
          <cell r="B99">
            <v>0</v>
          </cell>
          <cell r="F99">
            <v>0</v>
          </cell>
          <cell r="J99">
            <v>0</v>
          </cell>
        </row>
        <row r="100">
          <cell r="B100">
            <v>0</v>
          </cell>
          <cell r="F100">
            <v>0</v>
          </cell>
          <cell r="J100">
            <v>0</v>
          </cell>
        </row>
        <row r="101">
          <cell r="J101">
            <v>0</v>
          </cell>
        </row>
        <row r="102">
          <cell r="J102">
            <v>0</v>
          </cell>
        </row>
        <row r="103">
          <cell r="J103">
            <v>0</v>
          </cell>
        </row>
        <row r="104">
          <cell r="J104">
            <v>0</v>
          </cell>
        </row>
        <row r="105">
          <cell r="J105">
            <v>0</v>
          </cell>
        </row>
        <row r="106">
          <cell r="J106">
            <v>0</v>
          </cell>
        </row>
        <row r="107">
          <cell r="J107">
            <v>0</v>
          </cell>
        </row>
        <row r="108">
          <cell r="J108">
            <v>0</v>
          </cell>
        </row>
        <row r="109">
          <cell r="J109">
            <v>0</v>
          </cell>
        </row>
        <row r="110">
          <cell r="J110">
            <v>0</v>
          </cell>
        </row>
        <row r="111">
          <cell r="J111">
            <v>0</v>
          </cell>
        </row>
        <row r="112">
          <cell r="J112">
            <v>0</v>
          </cell>
        </row>
        <row r="113">
          <cell r="J113">
            <v>0</v>
          </cell>
        </row>
        <row r="114">
          <cell r="J114">
            <v>0</v>
          </cell>
        </row>
        <row r="115">
          <cell r="J115">
            <v>0</v>
          </cell>
        </row>
        <row r="116">
          <cell r="J116">
            <v>0</v>
          </cell>
        </row>
        <row r="117">
          <cell r="J117">
            <v>0</v>
          </cell>
        </row>
        <row r="118">
          <cell r="J118">
            <v>0</v>
          </cell>
        </row>
        <row r="119">
          <cell r="J119">
            <v>0</v>
          </cell>
        </row>
        <row r="120">
          <cell r="J120">
            <v>0</v>
          </cell>
        </row>
        <row r="121">
          <cell r="J121">
            <v>0</v>
          </cell>
        </row>
        <row r="122">
          <cell r="J122">
            <v>0</v>
          </cell>
        </row>
        <row r="123">
          <cell r="J123">
            <v>0</v>
          </cell>
        </row>
        <row r="124">
          <cell r="J124">
            <v>0</v>
          </cell>
        </row>
        <row r="125">
          <cell r="J125">
            <v>0</v>
          </cell>
        </row>
        <row r="126">
          <cell r="J126">
            <v>0</v>
          </cell>
        </row>
        <row r="127">
          <cell r="J127">
            <v>0</v>
          </cell>
        </row>
        <row r="128">
          <cell r="J128">
            <v>0</v>
          </cell>
        </row>
        <row r="129">
          <cell r="J129">
            <v>0</v>
          </cell>
        </row>
        <row r="130">
          <cell r="J130">
            <v>0</v>
          </cell>
        </row>
        <row r="131">
          <cell r="J131">
            <v>0</v>
          </cell>
        </row>
        <row r="132">
          <cell r="J132">
            <v>0</v>
          </cell>
        </row>
        <row r="133">
          <cell r="J133">
            <v>0</v>
          </cell>
        </row>
        <row r="134">
          <cell r="J134">
            <v>0</v>
          </cell>
        </row>
        <row r="135">
          <cell r="J135">
            <v>0</v>
          </cell>
        </row>
        <row r="136">
          <cell r="J136">
            <v>0</v>
          </cell>
        </row>
        <row r="137">
          <cell r="J137">
            <v>0</v>
          </cell>
        </row>
        <row r="138">
          <cell r="J138">
            <v>0</v>
          </cell>
        </row>
        <row r="139">
          <cell r="J139">
            <v>0</v>
          </cell>
        </row>
        <row r="140">
          <cell r="J140">
            <v>0</v>
          </cell>
        </row>
        <row r="141">
          <cell r="J141">
            <v>0</v>
          </cell>
        </row>
        <row r="142">
          <cell r="J142">
            <v>0</v>
          </cell>
        </row>
        <row r="143">
          <cell r="J143">
            <v>0</v>
          </cell>
        </row>
        <row r="144">
          <cell r="J144">
            <v>0</v>
          </cell>
        </row>
        <row r="145">
          <cell r="J145">
            <v>0</v>
          </cell>
        </row>
        <row r="146">
          <cell r="J146">
            <v>0</v>
          </cell>
        </row>
        <row r="147">
          <cell r="J147">
            <v>0</v>
          </cell>
        </row>
        <row r="148">
          <cell r="J148">
            <v>0</v>
          </cell>
        </row>
        <row r="149">
          <cell r="J149">
            <v>0</v>
          </cell>
        </row>
        <row r="150">
          <cell r="J150">
            <v>0</v>
          </cell>
        </row>
        <row r="151">
          <cell r="J151">
            <v>0</v>
          </cell>
        </row>
        <row r="152">
          <cell r="J152">
            <v>0</v>
          </cell>
        </row>
        <row r="153">
          <cell r="J153">
            <v>0</v>
          </cell>
        </row>
        <row r="154">
          <cell r="J154">
            <v>0</v>
          </cell>
        </row>
        <row r="155">
          <cell r="J155">
            <v>0</v>
          </cell>
        </row>
        <row r="156">
          <cell r="J156">
            <v>0</v>
          </cell>
        </row>
        <row r="157">
          <cell r="J157">
            <v>0</v>
          </cell>
        </row>
        <row r="158">
          <cell r="J158">
            <v>0</v>
          </cell>
        </row>
        <row r="159">
          <cell r="J159">
            <v>0</v>
          </cell>
        </row>
        <row r="160">
          <cell r="J160">
            <v>0</v>
          </cell>
        </row>
        <row r="161">
          <cell r="J161">
            <v>0</v>
          </cell>
        </row>
        <row r="162">
          <cell r="J162">
            <v>0</v>
          </cell>
        </row>
        <row r="163">
          <cell r="J163">
            <v>0</v>
          </cell>
        </row>
        <row r="164">
          <cell r="J164">
            <v>0</v>
          </cell>
        </row>
        <row r="165">
          <cell r="J165">
            <v>0</v>
          </cell>
        </row>
        <row r="166">
          <cell r="J166">
            <v>0</v>
          </cell>
        </row>
        <row r="167">
          <cell r="J167">
            <v>0</v>
          </cell>
        </row>
        <row r="168">
          <cell r="J168">
            <v>0</v>
          </cell>
        </row>
        <row r="169">
          <cell r="J169">
            <v>0</v>
          </cell>
        </row>
        <row r="170">
          <cell r="J170">
            <v>0</v>
          </cell>
        </row>
        <row r="171">
          <cell r="J171">
            <v>0</v>
          </cell>
        </row>
        <row r="172">
          <cell r="J172">
            <v>0</v>
          </cell>
        </row>
      </sheetData>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AJ90"/>
  <sheetViews>
    <sheetView showGridLines="0" showRowColHeaders="0" topLeftCell="B3" workbookViewId="0">
      <pane xSplit="1" ySplit="13" topLeftCell="C43" activePane="bottomRight" state="frozen"/>
      <selection activeCell="B3" sqref="B3"/>
      <selection pane="topRight" activeCell="C3" sqref="C3"/>
      <selection pane="bottomLeft" activeCell="B16" sqref="B16"/>
      <selection pane="bottomRight" activeCell="E7" sqref="E7:G7"/>
    </sheetView>
  </sheetViews>
  <sheetFormatPr defaultRowHeight="13.5"/>
  <cols>
    <col min="1" max="1" width="2.75" hidden="1" customWidth="1"/>
    <col min="2" max="2" width="1.125" customWidth="1"/>
    <col min="3" max="3" width="0.875" customWidth="1"/>
    <col min="4" max="4" width="8.125" customWidth="1"/>
    <col min="5" max="7" width="8.75" customWidth="1"/>
    <col min="8" max="9" width="6.375" customWidth="1"/>
    <col min="10" max="10" width="15.875" customWidth="1"/>
    <col min="11" max="11" width="5.625" customWidth="1"/>
    <col min="12" max="13" width="4" customWidth="1"/>
    <col min="14" max="15" width="6.875" customWidth="1"/>
    <col min="16" max="16" width="11.5" customWidth="1"/>
    <col min="17" max="17" width="7.375" customWidth="1"/>
    <col min="18" max="18" width="4.375" customWidth="1"/>
    <col min="19" max="19" width="4.375" style="102" customWidth="1"/>
    <col min="20" max="20" width="0.75" style="102" customWidth="1"/>
    <col min="21" max="24" width="0.875" style="102" customWidth="1"/>
    <col min="25" max="25" width="16.125" style="102" bestFit="1" customWidth="1"/>
    <col min="26" max="26" width="5.25" style="226" bestFit="1" customWidth="1"/>
    <col min="27" max="27" width="3.375" style="102" bestFit="1" customWidth="1"/>
    <col min="28" max="28" width="1.125" customWidth="1"/>
    <col min="29" max="29" width="17.375" bestFit="1" customWidth="1"/>
    <col min="30" max="30" width="5.25" bestFit="1" customWidth="1"/>
    <col min="31" max="31" width="4.625" customWidth="1"/>
    <col min="32" max="32" width="1.25" customWidth="1"/>
    <col min="33" max="33" width="1.625" customWidth="1"/>
    <col min="34" max="34" width="15.375" bestFit="1" customWidth="1"/>
    <col min="35" max="35" width="19.875" bestFit="1" customWidth="1"/>
  </cols>
  <sheetData>
    <row r="1" spans="2:36" ht="3.75" hidden="1" customHeight="1"/>
    <row r="2" spans="2:36" ht="3.75" hidden="1" customHeight="1">
      <c r="B2" s="275"/>
      <c r="C2" s="275"/>
      <c r="D2" s="275"/>
      <c r="E2" s="275"/>
      <c r="F2" s="275"/>
      <c r="G2" s="275"/>
      <c r="H2" s="275"/>
      <c r="I2" s="275"/>
      <c r="J2" s="275"/>
      <c r="K2" s="275"/>
      <c r="L2" s="275"/>
      <c r="M2" s="275"/>
      <c r="N2" s="275"/>
      <c r="O2" s="275"/>
      <c r="P2" s="275"/>
      <c r="Q2" s="275"/>
      <c r="R2" s="275"/>
      <c r="S2" s="276"/>
      <c r="T2" s="276"/>
      <c r="U2" s="276"/>
      <c r="V2" s="276"/>
      <c r="W2" s="276"/>
      <c r="X2" s="276"/>
      <c r="Y2" s="276"/>
      <c r="Z2" s="277"/>
      <c r="AA2" s="276"/>
      <c r="AB2" s="275"/>
      <c r="AC2" s="275"/>
      <c r="AD2" s="275"/>
      <c r="AE2" s="275"/>
      <c r="AF2" s="275"/>
      <c r="AG2" s="275"/>
      <c r="AH2" s="275"/>
      <c r="AI2" s="275"/>
      <c r="AJ2" s="275"/>
    </row>
    <row r="3" spans="2:36" ht="3.75" customHeight="1" thickBot="1">
      <c r="B3" s="275"/>
      <c r="C3" s="275"/>
      <c r="D3" s="275"/>
      <c r="E3" s="275"/>
      <c r="F3" s="275"/>
      <c r="G3" s="275"/>
      <c r="H3" s="275"/>
      <c r="I3" s="275"/>
      <c r="J3" s="275"/>
      <c r="K3" s="275"/>
      <c r="L3" s="275"/>
      <c r="M3" s="275"/>
      <c r="N3" s="275"/>
      <c r="O3" s="275"/>
      <c r="P3" s="275"/>
      <c r="Q3" s="275"/>
      <c r="R3" s="275"/>
      <c r="S3" s="276"/>
      <c r="T3" s="276"/>
      <c r="U3" s="276"/>
      <c r="V3" s="276"/>
      <c r="W3" s="276"/>
      <c r="X3" s="276"/>
      <c r="Y3" s="276"/>
      <c r="Z3" s="277"/>
      <c r="AA3" s="276"/>
      <c r="AB3" s="275"/>
      <c r="AC3" s="275"/>
      <c r="AD3" s="275"/>
      <c r="AE3" s="275"/>
      <c r="AF3" s="275"/>
      <c r="AG3" s="275"/>
      <c r="AH3" s="275"/>
      <c r="AI3" s="275"/>
      <c r="AJ3" s="275"/>
    </row>
    <row r="4" spans="2:36" ht="14.25" thickBot="1">
      <c r="B4" s="275"/>
      <c r="C4" s="275"/>
      <c r="D4" s="278" t="s">
        <v>495</v>
      </c>
      <c r="E4" s="279"/>
      <c r="F4" s="280"/>
      <c r="G4" s="281"/>
      <c r="H4" s="281"/>
      <c r="I4" s="281"/>
      <c r="J4" s="281"/>
      <c r="K4" s="281"/>
      <c r="L4" s="281"/>
      <c r="M4" s="281"/>
      <c r="N4" s="281"/>
      <c r="O4" s="281"/>
      <c r="P4" s="281"/>
      <c r="Q4" s="275"/>
      <c r="R4" s="275"/>
      <c r="S4" s="276"/>
      <c r="T4" s="276"/>
      <c r="U4" s="276"/>
      <c r="V4" s="276"/>
      <c r="W4" s="276"/>
      <c r="X4" s="276"/>
      <c r="Y4" s="276"/>
      <c r="Z4" s="277"/>
      <c r="AA4" s="276"/>
      <c r="AB4" s="275"/>
      <c r="AC4" s="275"/>
      <c r="AD4" s="275"/>
      <c r="AE4" s="275"/>
      <c r="AF4" s="275"/>
      <c r="AG4" s="275"/>
      <c r="AH4" s="275"/>
      <c r="AI4" s="275"/>
      <c r="AJ4" s="275"/>
    </row>
    <row r="5" spans="2:36" ht="15" thickTop="1" thickBot="1">
      <c r="B5" s="275"/>
      <c r="C5" s="282"/>
      <c r="D5" s="283"/>
      <c r="E5" s="283"/>
      <c r="F5" s="283"/>
      <c r="G5" s="283"/>
      <c r="H5" s="283"/>
      <c r="I5" s="283"/>
      <c r="J5" s="283"/>
      <c r="K5" s="283"/>
      <c r="L5" s="283"/>
      <c r="M5" s="283"/>
      <c r="N5" s="283"/>
      <c r="O5" s="283"/>
      <c r="P5" s="283"/>
      <c r="Q5" s="283"/>
      <c r="R5" s="283"/>
      <c r="S5" s="283"/>
      <c r="T5" s="284"/>
      <c r="U5" s="276"/>
      <c r="V5" s="276"/>
      <c r="W5" s="276"/>
      <c r="X5" s="276"/>
      <c r="Y5" s="276"/>
      <c r="Z5" s="277"/>
      <c r="AA5" s="276"/>
      <c r="AB5" s="275"/>
      <c r="AC5" s="275"/>
      <c r="AD5" s="275"/>
      <c r="AE5" s="275"/>
      <c r="AF5" s="275"/>
      <c r="AG5" s="275"/>
      <c r="AH5" s="275"/>
      <c r="AI5" s="275"/>
      <c r="AJ5" s="275"/>
    </row>
    <row r="6" spans="2:36" ht="19.5" thickTop="1">
      <c r="B6" s="275"/>
      <c r="C6" s="285"/>
      <c r="D6" s="286"/>
      <c r="E6" s="287" t="s">
        <v>488</v>
      </c>
      <c r="F6" s="288"/>
      <c r="G6" s="289"/>
      <c r="H6" s="290" t="s">
        <v>489</v>
      </c>
      <c r="I6" s="283"/>
      <c r="J6" s="283"/>
      <c r="K6" s="283"/>
      <c r="L6" s="283"/>
      <c r="M6" s="283"/>
      <c r="N6" s="288"/>
      <c r="O6" s="288"/>
      <c r="P6" s="288"/>
      <c r="Q6" s="288"/>
      <c r="R6" s="288"/>
      <c r="S6" s="291"/>
      <c r="T6" s="292"/>
      <c r="U6" s="276"/>
      <c r="V6" s="276"/>
      <c r="W6" s="276"/>
      <c r="X6" s="276"/>
      <c r="Y6" s="276"/>
      <c r="Z6" s="277"/>
      <c r="AA6" s="275"/>
      <c r="AB6" s="275"/>
      <c r="AC6" s="275"/>
      <c r="AD6" s="275"/>
      <c r="AE6" s="275"/>
      <c r="AF6" s="275"/>
      <c r="AG6" s="275"/>
      <c r="AH6" s="275"/>
      <c r="AI6" s="275"/>
      <c r="AJ6" s="275"/>
    </row>
    <row r="7" spans="2:36" ht="18" customHeight="1" thickBot="1">
      <c r="B7" s="275"/>
      <c r="C7" s="293"/>
      <c r="D7" s="294"/>
      <c r="E7" s="295" t="s">
        <v>490</v>
      </c>
      <c r="F7" s="296"/>
      <c r="G7" s="297"/>
      <c r="H7" s="298"/>
      <c r="I7" s="299"/>
      <c r="J7" s="299"/>
      <c r="K7" s="299"/>
      <c r="L7" s="299"/>
      <c r="M7" s="299"/>
      <c r="N7" s="300"/>
      <c r="O7" s="301"/>
      <c r="P7" s="301"/>
      <c r="Q7" s="301"/>
      <c r="R7" s="301"/>
      <c r="S7" s="302"/>
      <c r="T7" s="292"/>
      <c r="U7" s="276"/>
      <c r="V7" s="276"/>
      <c r="W7" s="276"/>
      <c r="X7" s="276"/>
      <c r="Y7" s="276"/>
      <c r="Z7" s="277"/>
      <c r="AA7" s="275"/>
      <c r="AB7" s="275"/>
      <c r="AC7" s="275"/>
      <c r="AD7" s="275"/>
      <c r="AE7" s="275"/>
      <c r="AF7" s="275"/>
      <c r="AG7" s="275"/>
      <c r="AH7" s="275"/>
      <c r="AI7" s="275"/>
      <c r="AJ7" s="275"/>
    </row>
    <row r="8" spans="2:36" ht="19.5" thickTop="1">
      <c r="B8" s="275"/>
      <c r="C8" s="293"/>
      <c r="D8" s="286"/>
      <c r="E8" s="303" t="s">
        <v>491</v>
      </c>
      <c r="F8" s="286"/>
      <c r="G8" s="304"/>
      <c r="H8" s="305" t="s">
        <v>492</v>
      </c>
      <c r="I8" s="294"/>
      <c r="J8" s="306"/>
      <c r="K8" s="306"/>
      <c r="L8" s="306"/>
      <c r="M8" s="286"/>
      <c r="N8" s="286"/>
      <c r="O8" s="307"/>
      <c r="P8" s="307"/>
      <c r="Q8" s="307"/>
      <c r="R8" s="307"/>
      <c r="S8" s="308"/>
      <c r="T8" s="292"/>
      <c r="U8" s="276"/>
      <c r="V8" s="276"/>
      <c r="W8" s="276"/>
      <c r="X8" s="276"/>
      <c r="Y8" s="276"/>
      <c r="Z8" s="277"/>
      <c r="AA8" s="275"/>
      <c r="AB8" s="275"/>
      <c r="AC8" s="275"/>
      <c r="AD8" s="275"/>
      <c r="AE8" s="275"/>
      <c r="AF8" s="275"/>
      <c r="AG8" s="275"/>
      <c r="AH8" s="275"/>
      <c r="AI8" s="275"/>
      <c r="AJ8" s="275"/>
    </row>
    <row r="9" spans="2:36" ht="73.5" customHeight="1" thickBot="1">
      <c r="B9" s="275"/>
      <c r="C9" s="293"/>
      <c r="D9" s="294"/>
      <c r="E9" s="309" t="s">
        <v>493</v>
      </c>
      <c r="F9" s="310"/>
      <c r="G9" s="311"/>
      <c r="H9" s="312" t="s">
        <v>494</v>
      </c>
      <c r="I9" s="313"/>
      <c r="J9" s="313"/>
      <c r="K9" s="313"/>
      <c r="L9" s="313"/>
      <c r="M9" s="313"/>
      <c r="N9" s="313"/>
      <c r="O9" s="313"/>
      <c r="P9" s="313"/>
      <c r="Q9" s="313"/>
      <c r="R9" s="313"/>
      <c r="S9" s="314"/>
      <c r="T9" s="292"/>
      <c r="U9" s="276"/>
      <c r="V9" s="276"/>
      <c r="W9" s="276"/>
      <c r="X9" s="276"/>
      <c r="Y9" s="276"/>
      <c r="Z9" s="277"/>
      <c r="AA9" s="275"/>
      <c r="AB9" s="275"/>
      <c r="AC9" s="275"/>
      <c r="AD9" s="275"/>
      <c r="AE9" s="275"/>
      <c r="AF9" s="275"/>
      <c r="AG9" s="275"/>
      <c r="AH9" s="275"/>
      <c r="AI9" s="275"/>
      <c r="AJ9" s="275"/>
    </row>
    <row r="10" spans="2:36" s="103" customFormat="1" ht="13.5" customHeight="1" thickTop="1">
      <c r="B10" s="315"/>
      <c r="C10" s="285"/>
      <c r="D10" s="286"/>
      <c r="E10" s="316"/>
      <c r="F10" s="286"/>
      <c r="G10" s="286"/>
      <c r="H10" s="286"/>
      <c r="I10" s="286"/>
      <c r="J10" s="317"/>
      <c r="K10" s="317"/>
      <c r="L10" s="317"/>
      <c r="M10" s="317"/>
      <c r="N10" s="317"/>
      <c r="O10" s="317"/>
      <c r="P10" s="317"/>
      <c r="Q10" s="286"/>
      <c r="R10" s="286"/>
      <c r="S10" s="318"/>
      <c r="T10" s="319"/>
      <c r="U10" s="320"/>
      <c r="V10" s="320"/>
      <c r="W10" s="320"/>
      <c r="X10" s="315"/>
      <c r="Y10" s="315"/>
      <c r="Z10" s="321"/>
      <c r="AA10" s="315"/>
      <c r="AB10" s="315"/>
      <c r="AC10" s="315"/>
      <c r="AD10" s="315"/>
      <c r="AE10" s="315"/>
      <c r="AF10" s="315"/>
      <c r="AG10" s="315"/>
      <c r="AH10" s="315"/>
      <c r="AI10" s="315"/>
      <c r="AJ10" s="315"/>
    </row>
    <row r="11" spans="2:36" ht="13.5" customHeight="1">
      <c r="B11" s="322"/>
      <c r="C11" s="323"/>
      <c r="D11" s="324" t="s">
        <v>534</v>
      </c>
      <c r="E11" s="324"/>
      <c r="F11" s="324"/>
      <c r="G11" s="324"/>
      <c r="H11" s="324"/>
      <c r="I11" s="324"/>
      <c r="J11" s="324"/>
      <c r="K11" s="324"/>
      <c r="L11" s="324"/>
      <c r="M11" s="324"/>
      <c r="N11" s="324"/>
      <c r="O11" s="324"/>
      <c r="P11" s="324"/>
      <c r="Q11" s="324"/>
      <c r="R11" s="324"/>
      <c r="S11" s="324"/>
      <c r="T11" s="325"/>
      <c r="U11" s="326"/>
      <c r="V11" s="276"/>
      <c r="W11" s="276"/>
      <c r="X11" s="276"/>
      <c r="Y11" s="751" t="s">
        <v>536</v>
      </c>
      <c r="Z11" s="752"/>
      <c r="AA11" s="752"/>
      <c r="AB11" s="752"/>
      <c r="AC11" s="752"/>
      <c r="AD11" s="752"/>
      <c r="AE11" s="753"/>
      <c r="AF11" s="275"/>
      <c r="AG11" s="275"/>
      <c r="AH11" s="275"/>
      <c r="AI11" s="275"/>
      <c r="AJ11" s="275"/>
    </row>
    <row r="12" spans="2:36" ht="13.5" customHeight="1">
      <c r="B12" s="322"/>
      <c r="C12" s="323"/>
      <c r="D12" s="327"/>
      <c r="E12" s="327"/>
      <c r="F12" s="327"/>
      <c r="G12" s="327"/>
      <c r="H12" s="327"/>
      <c r="I12" s="327"/>
      <c r="J12" s="327"/>
      <c r="K12" s="327"/>
      <c r="L12" s="327"/>
      <c r="M12" s="327"/>
      <c r="N12" s="327"/>
      <c r="O12" s="327"/>
      <c r="P12" s="327"/>
      <c r="Q12" s="327"/>
      <c r="R12" s="327"/>
      <c r="S12" s="327"/>
      <c r="T12" s="325"/>
      <c r="U12" s="326"/>
      <c r="V12" s="276"/>
      <c r="W12" s="276"/>
      <c r="X12" s="276"/>
      <c r="Y12" s="754"/>
      <c r="Z12" s="755"/>
      <c r="AA12" s="755"/>
      <c r="AB12" s="755"/>
      <c r="AC12" s="755"/>
      <c r="AD12" s="755"/>
      <c r="AE12" s="756"/>
      <c r="AF12" s="275"/>
      <c r="AG12" s="275"/>
      <c r="AH12" s="275"/>
      <c r="AI12" s="275"/>
      <c r="AJ12" s="275"/>
    </row>
    <row r="13" spans="2:36" ht="13.5" customHeight="1">
      <c r="B13" s="322"/>
      <c r="C13" s="323"/>
      <c r="D13" s="327"/>
      <c r="E13" s="327"/>
      <c r="F13" s="327"/>
      <c r="G13" s="327"/>
      <c r="H13" s="327"/>
      <c r="I13" s="327"/>
      <c r="J13" s="327"/>
      <c r="K13" s="327"/>
      <c r="L13" s="327"/>
      <c r="M13" s="327"/>
      <c r="N13" s="327"/>
      <c r="O13" s="327"/>
      <c r="P13" s="327"/>
      <c r="Q13" s="327"/>
      <c r="R13" s="327"/>
      <c r="S13" s="327"/>
      <c r="T13" s="325"/>
      <c r="U13" s="326"/>
      <c r="V13" s="276"/>
      <c r="W13" s="276"/>
      <c r="X13" s="276"/>
      <c r="Y13" s="276" t="s">
        <v>537</v>
      </c>
      <c r="Z13" s="277"/>
      <c r="AA13" s="276"/>
      <c r="AB13" s="275"/>
      <c r="AC13" s="275"/>
      <c r="AD13" s="275"/>
      <c r="AE13" s="275"/>
      <c r="AF13" s="275"/>
      <c r="AG13" s="275"/>
      <c r="AH13" s="275"/>
      <c r="AI13" s="275"/>
      <c r="AJ13" s="275"/>
    </row>
    <row r="14" spans="2:36" ht="13.5" customHeight="1">
      <c r="B14" s="322"/>
      <c r="C14" s="323"/>
      <c r="D14" s="327"/>
      <c r="E14" s="327"/>
      <c r="F14" s="327"/>
      <c r="G14" s="327"/>
      <c r="H14" s="327"/>
      <c r="I14" s="327"/>
      <c r="J14" s="327"/>
      <c r="K14" s="327"/>
      <c r="L14" s="327"/>
      <c r="M14" s="327"/>
      <c r="N14" s="327"/>
      <c r="O14" s="327"/>
      <c r="P14" s="327"/>
      <c r="Q14" s="327"/>
      <c r="R14" s="327"/>
      <c r="S14" s="327"/>
      <c r="T14" s="325"/>
      <c r="U14" s="326"/>
      <c r="V14" s="276"/>
      <c r="W14" s="276"/>
      <c r="X14" s="328"/>
      <c r="Y14" s="329" t="s">
        <v>514</v>
      </c>
      <c r="Z14" s="329"/>
      <c r="AA14" s="329"/>
      <c r="AB14" s="329"/>
      <c r="AC14" s="329"/>
      <c r="AD14" s="329"/>
      <c r="AE14" s="330"/>
      <c r="AF14" s="275"/>
      <c r="AG14" s="275"/>
      <c r="AH14" s="275"/>
      <c r="AI14" s="275"/>
      <c r="AJ14" s="275"/>
    </row>
    <row r="15" spans="2:36" ht="13.5" customHeight="1" thickBot="1">
      <c r="B15" s="322"/>
      <c r="C15" s="323"/>
      <c r="D15" s="331"/>
      <c r="E15" s="331"/>
      <c r="F15" s="331"/>
      <c r="G15" s="331"/>
      <c r="H15" s="331"/>
      <c r="I15" s="331"/>
      <c r="J15" s="331"/>
      <c r="K15" s="331"/>
      <c r="L15" s="331"/>
      <c r="M15" s="331"/>
      <c r="N15" s="331"/>
      <c r="O15" s="331"/>
      <c r="P15" s="331"/>
      <c r="Q15" s="331"/>
      <c r="R15" s="331"/>
      <c r="S15" s="331"/>
      <c r="T15" s="332"/>
      <c r="U15" s="326"/>
      <c r="V15" s="276"/>
      <c r="W15" s="276"/>
      <c r="X15" s="333"/>
      <c r="Y15" s="334"/>
      <c r="Z15" s="334"/>
      <c r="AA15" s="334"/>
      <c r="AB15" s="334"/>
      <c r="AC15" s="334"/>
      <c r="AD15" s="334"/>
      <c r="AE15" s="335"/>
      <c r="AF15" s="275"/>
      <c r="AG15" s="275"/>
      <c r="AH15" s="275"/>
      <c r="AI15" s="275"/>
      <c r="AJ15" s="275"/>
    </row>
    <row r="16" spans="2:36" ht="13.5" customHeight="1" thickTop="1">
      <c r="B16" s="275"/>
      <c r="C16" s="282"/>
      <c r="D16" s="336"/>
      <c r="E16" s="336"/>
      <c r="F16" s="337"/>
      <c r="G16" s="337"/>
      <c r="H16" s="338"/>
      <c r="I16" s="336"/>
      <c r="J16" s="338"/>
      <c r="K16" s="338"/>
      <c r="L16" s="338"/>
      <c r="M16" s="338"/>
      <c r="N16" s="338"/>
      <c r="O16" s="338"/>
      <c r="P16" s="338"/>
      <c r="Q16" s="339"/>
      <c r="R16" s="339"/>
      <c r="S16" s="340"/>
      <c r="T16" s="341"/>
      <c r="U16" s="276"/>
      <c r="V16" s="276"/>
      <c r="W16" s="276"/>
      <c r="X16" s="342"/>
      <c r="Y16" s="343" t="s">
        <v>511</v>
      </c>
      <c r="Z16" s="344" t="s">
        <v>512</v>
      </c>
      <c r="AA16" s="345"/>
      <c r="AB16" s="346"/>
      <c r="AC16" s="347" t="s">
        <v>513</v>
      </c>
      <c r="AD16" s="348" t="s">
        <v>512</v>
      </c>
      <c r="AE16" s="349"/>
      <c r="AF16" s="275"/>
      <c r="AG16" s="275"/>
      <c r="AH16" s="275"/>
      <c r="AI16" s="275"/>
      <c r="AJ16" s="275"/>
    </row>
    <row r="17" spans="2:36" s="104" customFormat="1" ht="13.5" customHeight="1">
      <c r="B17" s="350"/>
      <c r="C17" s="351"/>
      <c r="D17" s="352" t="s">
        <v>515</v>
      </c>
      <c r="E17" s="353"/>
      <c r="F17" s="353"/>
      <c r="G17" s="353"/>
      <c r="H17" s="353"/>
      <c r="I17" s="353"/>
      <c r="J17" s="353"/>
      <c r="K17" s="353"/>
      <c r="L17" s="353"/>
      <c r="M17" s="353"/>
      <c r="N17" s="353"/>
      <c r="O17" s="353"/>
      <c r="P17" s="353"/>
      <c r="Q17" s="353"/>
      <c r="R17" s="353"/>
      <c r="S17" s="354"/>
      <c r="T17" s="355"/>
      <c r="U17" s="356"/>
      <c r="V17" s="356"/>
      <c r="W17" s="356"/>
      <c r="X17" s="357">
        <v>1</v>
      </c>
      <c r="Y17" s="358" t="s">
        <v>15</v>
      </c>
      <c r="Z17" s="359">
        <f>COUNTIF(競技者データ入力シート!$P$7:$AE$106,Y17)</f>
        <v>0</v>
      </c>
      <c r="AA17" s="360" t="s">
        <v>518</v>
      </c>
      <c r="AB17" s="357">
        <v>2</v>
      </c>
      <c r="AC17" s="358" t="s">
        <v>16</v>
      </c>
      <c r="AD17" s="359">
        <f>COUNTIF(競技者データ入力シート!$P$7:$AE$106,AC17)</f>
        <v>0</v>
      </c>
      <c r="AE17" s="360" t="s">
        <v>518</v>
      </c>
      <c r="AF17" s="350"/>
      <c r="AG17" s="350"/>
      <c r="AH17" s="350"/>
      <c r="AI17" s="350"/>
      <c r="AJ17" s="350"/>
    </row>
    <row r="18" spans="2:36" s="104" customFormat="1" ht="13.5" customHeight="1">
      <c r="B18" s="350"/>
      <c r="C18" s="351"/>
      <c r="D18" s="361"/>
      <c r="E18" s="362"/>
      <c r="F18" s="362"/>
      <c r="G18" s="362"/>
      <c r="H18" s="362"/>
      <c r="I18" s="362"/>
      <c r="J18" s="362"/>
      <c r="K18" s="362"/>
      <c r="L18" s="362"/>
      <c r="M18" s="362"/>
      <c r="N18" s="362"/>
      <c r="O18" s="362"/>
      <c r="P18" s="362"/>
      <c r="Q18" s="362"/>
      <c r="R18" s="362"/>
      <c r="S18" s="363"/>
      <c r="T18" s="355"/>
      <c r="U18" s="356"/>
      <c r="V18" s="356"/>
      <c r="W18" s="356"/>
      <c r="X18" s="364">
        <v>7</v>
      </c>
      <c r="Y18" s="365" t="s">
        <v>21</v>
      </c>
      <c r="Z18" s="366">
        <f>COUNTIF(競技者データ入力シート!$P$7:$AE$106,Y18)</f>
        <v>0</v>
      </c>
      <c r="AA18" s="367" t="s">
        <v>518</v>
      </c>
      <c r="AB18" s="364">
        <v>8</v>
      </c>
      <c r="AC18" s="365" t="s">
        <v>22</v>
      </c>
      <c r="AD18" s="366">
        <f>COUNTIF(競技者データ入力シート!$P$7:$AE$106,AC18)</f>
        <v>0</v>
      </c>
      <c r="AE18" s="367" t="s">
        <v>518</v>
      </c>
      <c r="AF18" s="350"/>
      <c r="AG18" s="350"/>
      <c r="AH18" s="350"/>
      <c r="AI18" s="350"/>
      <c r="AJ18" s="350"/>
    </row>
    <row r="19" spans="2:36" s="104" customFormat="1" ht="13.5" customHeight="1">
      <c r="B19" s="350"/>
      <c r="C19" s="351"/>
      <c r="D19" s="368"/>
      <c r="E19" s="369"/>
      <c r="F19" s="369"/>
      <c r="G19" s="369"/>
      <c r="H19" s="369"/>
      <c r="I19" s="369"/>
      <c r="J19" s="369"/>
      <c r="K19" s="369"/>
      <c r="L19" s="369"/>
      <c r="M19" s="369"/>
      <c r="N19" s="369"/>
      <c r="O19" s="369"/>
      <c r="P19" s="369"/>
      <c r="Q19" s="369"/>
      <c r="R19" s="369"/>
      <c r="S19" s="370"/>
      <c r="T19" s="355"/>
      <c r="U19" s="356"/>
      <c r="V19" s="356"/>
      <c r="W19" s="356"/>
      <c r="X19" s="364">
        <v>13</v>
      </c>
      <c r="Y19" s="365" t="s">
        <v>27</v>
      </c>
      <c r="Z19" s="366">
        <f>COUNTIF(競技者データ入力シート!$P$7:$AE$106,Y19)</f>
        <v>0</v>
      </c>
      <c r="AA19" s="367" t="s">
        <v>518</v>
      </c>
      <c r="AB19" s="364">
        <v>14</v>
      </c>
      <c r="AC19" s="365" t="s">
        <v>28</v>
      </c>
      <c r="AD19" s="366">
        <f>COUNTIF(競技者データ入力シート!$P$7:$AE$106,AC19)</f>
        <v>0</v>
      </c>
      <c r="AE19" s="367" t="s">
        <v>518</v>
      </c>
      <c r="AF19" s="350"/>
      <c r="AG19" s="350"/>
      <c r="AH19" s="350"/>
      <c r="AI19" s="350"/>
      <c r="AJ19" s="350"/>
    </row>
    <row r="20" spans="2:36" s="104" customFormat="1" ht="13.5" customHeight="1">
      <c r="B20" s="350"/>
      <c r="C20" s="351"/>
      <c r="D20" s="371" t="s">
        <v>516</v>
      </c>
      <c r="E20" s="372"/>
      <c r="F20" s="372"/>
      <c r="G20" s="372"/>
      <c r="H20" s="372"/>
      <c r="I20" s="372"/>
      <c r="J20" s="372"/>
      <c r="K20" s="372"/>
      <c r="L20" s="372"/>
      <c r="M20" s="372"/>
      <c r="N20" s="372"/>
      <c r="O20" s="372"/>
      <c r="P20" s="372"/>
      <c r="Q20" s="372"/>
      <c r="R20" s="372"/>
      <c r="S20" s="373"/>
      <c r="T20" s="355"/>
      <c r="U20" s="356"/>
      <c r="V20" s="356"/>
      <c r="W20" s="356"/>
      <c r="X20" s="364">
        <v>19</v>
      </c>
      <c r="Y20" s="365" t="s">
        <v>34</v>
      </c>
      <c r="Z20" s="366">
        <f>COUNTIF(競技者データ入力シート!$P$7:$AE$106,Y20)</f>
        <v>0</v>
      </c>
      <c r="AA20" s="367" t="s">
        <v>518</v>
      </c>
      <c r="AB20" s="364">
        <v>17</v>
      </c>
      <c r="AC20" s="365" t="s">
        <v>35</v>
      </c>
      <c r="AD20" s="366">
        <f>COUNTIF(競技者データ入力シート!$P$7:$AE$106,AC20)</f>
        <v>0</v>
      </c>
      <c r="AE20" s="367" t="s">
        <v>518</v>
      </c>
      <c r="AF20" s="350"/>
      <c r="AG20" s="350"/>
      <c r="AH20" s="350"/>
      <c r="AI20" s="350"/>
      <c r="AJ20" s="350"/>
    </row>
    <row r="21" spans="2:36" s="104" customFormat="1" ht="13.5" customHeight="1">
      <c r="B21" s="350"/>
      <c r="C21" s="351"/>
      <c r="D21" s="374"/>
      <c r="E21" s="375"/>
      <c r="F21" s="375"/>
      <c r="G21" s="375"/>
      <c r="H21" s="375"/>
      <c r="I21" s="375"/>
      <c r="J21" s="375"/>
      <c r="K21" s="375"/>
      <c r="L21" s="375"/>
      <c r="M21" s="375"/>
      <c r="N21" s="375"/>
      <c r="O21" s="375"/>
      <c r="P21" s="375"/>
      <c r="Q21" s="375"/>
      <c r="R21" s="375"/>
      <c r="S21" s="376"/>
      <c r="T21" s="355"/>
      <c r="U21" s="356"/>
      <c r="V21" s="356"/>
      <c r="W21" s="356"/>
      <c r="X21" s="364">
        <v>22</v>
      </c>
      <c r="Y21" s="365" t="s">
        <v>40</v>
      </c>
      <c r="Z21" s="366">
        <f>COUNTIF(競技者データ入力シート!$P$7:$AE$106,Y21)</f>
        <v>0</v>
      </c>
      <c r="AA21" s="367" t="s">
        <v>518</v>
      </c>
      <c r="AB21" s="364">
        <v>20</v>
      </c>
      <c r="AC21" s="365" t="s">
        <v>42</v>
      </c>
      <c r="AD21" s="366">
        <f>COUNTIF(競技者データ入力シート!$P$7:$AE$106,AC21)</f>
        <v>0</v>
      </c>
      <c r="AE21" s="367" t="s">
        <v>518</v>
      </c>
      <c r="AF21" s="350"/>
      <c r="AG21" s="350"/>
      <c r="AH21" s="350"/>
      <c r="AI21" s="350"/>
      <c r="AJ21" s="350"/>
    </row>
    <row r="22" spans="2:36" ht="13.5" customHeight="1">
      <c r="B22" s="275"/>
      <c r="C22" s="293"/>
      <c r="D22" s="377" t="s">
        <v>517</v>
      </c>
      <c r="E22" s="378"/>
      <c r="F22" s="378"/>
      <c r="G22" s="378"/>
      <c r="H22" s="378"/>
      <c r="I22" s="378"/>
      <c r="J22" s="378"/>
      <c r="K22" s="378"/>
      <c r="L22" s="378"/>
      <c r="M22" s="378"/>
      <c r="N22" s="378"/>
      <c r="O22" s="378"/>
      <c r="P22" s="378"/>
      <c r="Q22" s="378"/>
      <c r="R22" s="378"/>
      <c r="S22" s="379"/>
      <c r="T22" s="380"/>
      <c r="U22" s="276"/>
      <c r="V22" s="276"/>
      <c r="W22" s="276"/>
      <c r="X22" s="364">
        <v>30</v>
      </c>
      <c r="Y22" s="365" t="s">
        <v>49</v>
      </c>
      <c r="Z22" s="366">
        <f>COUNTIF(競技者データ入力シート!$P$7:$AE$106,Y22)</f>
        <v>0</v>
      </c>
      <c r="AA22" s="367" t="s">
        <v>518</v>
      </c>
      <c r="AB22" s="364">
        <v>31</v>
      </c>
      <c r="AC22" s="365" t="s">
        <v>50</v>
      </c>
      <c r="AD22" s="366">
        <f>COUNTIF(競技者データ入力シート!$P$7:$AE$106,AC22)</f>
        <v>0</v>
      </c>
      <c r="AE22" s="367" t="s">
        <v>518</v>
      </c>
      <c r="AF22" s="275"/>
      <c r="AG22" s="275"/>
      <c r="AH22" s="275"/>
      <c r="AI22" s="275"/>
      <c r="AJ22" s="275"/>
    </row>
    <row r="23" spans="2:36" ht="13.5" customHeight="1">
      <c r="B23" s="275"/>
      <c r="C23" s="293"/>
      <c r="D23" s="381"/>
      <c r="E23" s="382"/>
      <c r="F23" s="382"/>
      <c r="G23" s="382"/>
      <c r="H23" s="382"/>
      <c r="I23" s="382"/>
      <c r="J23" s="382"/>
      <c r="K23" s="382"/>
      <c r="L23" s="382"/>
      <c r="M23" s="382"/>
      <c r="N23" s="382"/>
      <c r="O23" s="382"/>
      <c r="P23" s="382"/>
      <c r="Q23" s="382"/>
      <c r="R23" s="382"/>
      <c r="S23" s="383"/>
      <c r="T23" s="380"/>
      <c r="U23" s="276"/>
      <c r="V23" s="276"/>
      <c r="W23" s="276"/>
      <c r="X23" s="364">
        <v>34</v>
      </c>
      <c r="Y23" s="365" t="s">
        <v>52</v>
      </c>
      <c r="Z23" s="366">
        <f>COUNTIF(競技者データ入力シート!$P$7:$AE$106,Y23)</f>
        <v>0</v>
      </c>
      <c r="AA23" s="367" t="s">
        <v>518</v>
      </c>
      <c r="AB23" s="364">
        <v>35</v>
      </c>
      <c r="AC23" s="365" t="s">
        <v>53</v>
      </c>
      <c r="AD23" s="366">
        <f>COUNTIF(競技者データ入力シート!$P$7:$AE$106,AC23)</f>
        <v>0</v>
      </c>
      <c r="AE23" s="367" t="s">
        <v>518</v>
      </c>
      <c r="AF23" s="275"/>
      <c r="AG23" s="275"/>
      <c r="AH23" s="275"/>
      <c r="AI23" s="275"/>
      <c r="AJ23" s="275"/>
    </row>
    <row r="24" spans="2:36" ht="14.25" customHeight="1">
      <c r="B24" s="275"/>
      <c r="C24" s="293"/>
      <c r="D24" s="384" t="s">
        <v>509</v>
      </c>
      <c r="E24" s="385"/>
      <c r="F24" s="385"/>
      <c r="G24" s="385"/>
      <c r="H24" s="385"/>
      <c r="I24" s="385"/>
      <c r="J24" s="385"/>
      <c r="K24" s="385"/>
      <c r="L24" s="385"/>
      <c r="M24" s="385"/>
      <c r="N24" s="385"/>
      <c r="O24" s="385"/>
      <c r="P24" s="385"/>
      <c r="Q24" s="385"/>
      <c r="R24" s="385"/>
      <c r="S24" s="386"/>
      <c r="T24" s="380"/>
      <c r="U24" s="276"/>
      <c r="V24" s="276"/>
      <c r="W24" s="276"/>
      <c r="X24" s="364">
        <v>38</v>
      </c>
      <c r="Y24" s="365" t="s">
        <v>57</v>
      </c>
      <c r="Z24" s="366">
        <f>COUNTIF(競技者データ入力シート!$P$7:$AE$106,Y24)</f>
        <v>0</v>
      </c>
      <c r="AA24" s="367" t="s">
        <v>518</v>
      </c>
      <c r="AB24" s="364">
        <v>41</v>
      </c>
      <c r="AC24" s="365" t="s">
        <v>59</v>
      </c>
      <c r="AD24" s="366">
        <f>COUNTIF(競技者データ入力シート!$P$7:$AE$106,AC24)</f>
        <v>0</v>
      </c>
      <c r="AE24" s="367" t="s">
        <v>518</v>
      </c>
      <c r="AF24" s="275"/>
      <c r="AG24" s="275"/>
      <c r="AH24" s="275"/>
      <c r="AI24" s="275"/>
      <c r="AJ24" s="275"/>
    </row>
    <row r="25" spans="2:36" ht="14.25" customHeight="1">
      <c r="B25" s="275"/>
      <c r="C25" s="293"/>
      <c r="D25" s="387"/>
      <c r="E25" s="388"/>
      <c r="F25" s="388"/>
      <c r="G25" s="388"/>
      <c r="H25" s="388"/>
      <c r="I25" s="388"/>
      <c r="J25" s="388"/>
      <c r="K25" s="388"/>
      <c r="L25" s="388"/>
      <c r="M25" s="388"/>
      <c r="N25" s="388"/>
      <c r="O25" s="388"/>
      <c r="P25" s="388"/>
      <c r="Q25" s="388"/>
      <c r="R25" s="388"/>
      <c r="S25" s="389"/>
      <c r="T25" s="380"/>
      <c r="U25" s="276"/>
      <c r="V25" s="276"/>
      <c r="W25" s="276"/>
      <c r="X25" s="364">
        <v>39</v>
      </c>
      <c r="Y25" s="365" t="s">
        <v>75</v>
      </c>
      <c r="Z25" s="366">
        <f>COUNTIF(競技者データ入力シート!$P$7:$AE$106,Y25)</f>
        <v>0</v>
      </c>
      <c r="AA25" s="367" t="s">
        <v>518</v>
      </c>
      <c r="AB25" s="364">
        <v>45</v>
      </c>
      <c r="AC25" s="365" t="s">
        <v>65</v>
      </c>
      <c r="AD25" s="366">
        <f>COUNTIF(競技者データ入力シート!$P$7:$AE$106,AC25)</f>
        <v>0</v>
      </c>
      <c r="AE25" s="367" t="s">
        <v>518</v>
      </c>
      <c r="AF25" s="275"/>
      <c r="AG25" s="275"/>
      <c r="AH25" s="275"/>
      <c r="AI25" s="275"/>
      <c r="AJ25" s="275"/>
    </row>
    <row r="26" spans="2:36" ht="14.25" customHeight="1">
      <c r="B26" s="275"/>
      <c r="C26" s="293"/>
      <c r="D26" s="387"/>
      <c r="E26" s="388"/>
      <c r="F26" s="388"/>
      <c r="G26" s="388"/>
      <c r="H26" s="388"/>
      <c r="I26" s="388"/>
      <c r="J26" s="388"/>
      <c r="K26" s="388"/>
      <c r="L26" s="388"/>
      <c r="M26" s="388"/>
      <c r="N26" s="388"/>
      <c r="O26" s="388"/>
      <c r="P26" s="388"/>
      <c r="Q26" s="388"/>
      <c r="R26" s="388"/>
      <c r="S26" s="389"/>
      <c r="T26" s="380"/>
      <c r="U26" s="276"/>
      <c r="V26" s="276"/>
      <c r="W26" s="276"/>
      <c r="X26" s="364">
        <v>43</v>
      </c>
      <c r="Y26" s="365" t="s">
        <v>63</v>
      </c>
      <c r="Z26" s="366">
        <f>COUNTIF(競技者データ入力シート!$P$7:$AE$106,Y26)</f>
        <v>0</v>
      </c>
      <c r="AA26" s="367" t="s">
        <v>518</v>
      </c>
      <c r="AB26" s="364">
        <v>47</v>
      </c>
      <c r="AC26" s="365" t="s">
        <v>71</v>
      </c>
      <c r="AD26" s="366">
        <f>COUNTIF(競技者データ入力シート!$P$7:$AE$106,AC26)</f>
        <v>0</v>
      </c>
      <c r="AE26" s="367" t="s">
        <v>518</v>
      </c>
      <c r="AF26" s="275"/>
      <c r="AG26" s="275"/>
      <c r="AH26" s="275"/>
      <c r="AI26" s="275"/>
      <c r="AJ26" s="275"/>
    </row>
    <row r="27" spans="2:36" ht="14.25" customHeight="1">
      <c r="B27" s="275"/>
      <c r="C27" s="293"/>
      <c r="D27" s="390"/>
      <c r="E27" s="391"/>
      <c r="F27" s="391"/>
      <c r="G27" s="391"/>
      <c r="H27" s="391"/>
      <c r="I27" s="391"/>
      <c r="J27" s="391"/>
      <c r="K27" s="391"/>
      <c r="L27" s="391"/>
      <c r="M27" s="391"/>
      <c r="N27" s="391"/>
      <c r="O27" s="391"/>
      <c r="P27" s="391"/>
      <c r="Q27" s="391"/>
      <c r="R27" s="391"/>
      <c r="S27" s="392"/>
      <c r="T27" s="380"/>
      <c r="U27" s="276"/>
      <c r="V27" s="276"/>
      <c r="W27" s="276"/>
      <c r="X27" s="364">
        <v>44</v>
      </c>
      <c r="Y27" s="365" t="s">
        <v>78</v>
      </c>
      <c r="Z27" s="366">
        <f>COUNTIF(競技者データ入力シート!$P$7:$AE$106,Y27)</f>
        <v>0</v>
      </c>
      <c r="AA27" s="367" t="s">
        <v>518</v>
      </c>
      <c r="AB27" s="393"/>
      <c r="AC27" s="394"/>
      <c r="AD27" s="366"/>
      <c r="AE27" s="367"/>
      <c r="AF27" s="275"/>
      <c r="AG27" s="275"/>
      <c r="AH27" s="275"/>
      <c r="AI27" s="275"/>
      <c r="AJ27" s="275"/>
    </row>
    <row r="28" spans="2:36" ht="14.25" customHeight="1">
      <c r="B28" s="275"/>
      <c r="C28" s="395"/>
      <c r="D28" s="396"/>
      <c r="E28" s="396"/>
      <c r="F28" s="396"/>
      <c r="G28" s="396"/>
      <c r="H28" s="396"/>
      <c r="I28" s="396"/>
      <c r="J28" s="396"/>
      <c r="K28" s="396"/>
      <c r="L28" s="396"/>
      <c r="M28" s="396"/>
      <c r="N28" s="396"/>
      <c r="O28" s="396"/>
      <c r="P28" s="396"/>
      <c r="Q28" s="396"/>
      <c r="R28" s="396"/>
      <c r="S28" s="396"/>
      <c r="T28" s="397"/>
      <c r="U28" s="276"/>
      <c r="V28" s="276"/>
      <c r="W28" s="276"/>
      <c r="X28" s="364">
        <v>46</v>
      </c>
      <c r="Y28" s="365" t="s">
        <v>69</v>
      </c>
      <c r="Z28" s="366">
        <f>COUNTIF(競技者データ入力シート!$P$7:$AE$106,Y28)</f>
        <v>0</v>
      </c>
      <c r="AA28" s="367" t="s">
        <v>518</v>
      </c>
      <c r="AB28" s="393"/>
      <c r="AC28" s="394"/>
      <c r="AD28" s="366"/>
      <c r="AE28" s="367"/>
      <c r="AF28" s="275"/>
      <c r="AG28" s="275"/>
      <c r="AH28" s="275"/>
      <c r="AI28" s="275"/>
      <c r="AJ28" s="275"/>
    </row>
    <row r="29" spans="2:36" ht="14.25" customHeight="1" thickBot="1">
      <c r="B29" s="275"/>
      <c r="C29" s="398"/>
      <c r="D29" s="399"/>
      <c r="E29" s="400"/>
      <c r="F29" s="400"/>
      <c r="G29" s="400"/>
      <c r="H29" s="400"/>
      <c r="I29" s="400"/>
      <c r="J29" s="400"/>
      <c r="K29" s="400"/>
      <c r="L29" s="400"/>
      <c r="M29" s="400"/>
      <c r="N29" s="400"/>
      <c r="O29" s="400"/>
      <c r="P29" s="400"/>
      <c r="Q29" s="400"/>
      <c r="R29" s="400"/>
      <c r="S29" s="401"/>
      <c r="T29" s="402"/>
      <c r="U29" s="276"/>
      <c r="V29" s="276"/>
      <c r="W29" s="276"/>
      <c r="X29" s="403">
        <v>24</v>
      </c>
      <c r="Y29" s="365" t="s">
        <v>19</v>
      </c>
      <c r="Z29" s="366">
        <f>COUNTIF(競技者データ入力シート!$P$7:$AE$106,Y29)</f>
        <v>0</v>
      </c>
      <c r="AA29" s="367" t="s">
        <v>518</v>
      </c>
      <c r="AB29" s="403">
        <v>25</v>
      </c>
      <c r="AC29" s="365" t="s">
        <v>20</v>
      </c>
      <c r="AD29" s="366">
        <f>COUNTIF(競技者データ入力シート!$P$7:$AE$106,AC29)</f>
        <v>0</v>
      </c>
      <c r="AE29" s="367" t="s">
        <v>518</v>
      </c>
      <c r="AF29" s="275"/>
      <c r="AG29" s="275"/>
      <c r="AH29" s="275"/>
      <c r="AI29" s="275"/>
      <c r="AJ29" s="275"/>
    </row>
    <row r="30" spans="2:36" ht="14.25" customHeight="1">
      <c r="B30" s="275"/>
      <c r="C30" s="293"/>
      <c r="D30" s="404" t="s">
        <v>128</v>
      </c>
      <c r="E30" s="405" t="s">
        <v>129</v>
      </c>
      <c r="F30" s="406" t="s">
        <v>130</v>
      </c>
      <c r="G30" s="407"/>
      <c r="H30" s="406" t="s">
        <v>131</v>
      </c>
      <c r="I30" s="407"/>
      <c r="J30" s="408" t="s">
        <v>132</v>
      </c>
      <c r="K30" s="409" t="s">
        <v>7</v>
      </c>
      <c r="L30" s="409" t="s">
        <v>133</v>
      </c>
      <c r="M30" s="409" t="s">
        <v>134</v>
      </c>
      <c r="N30" s="409" t="s">
        <v>135</v>
      </c>
      <c r="O30" s="409" t="s">
        <v>136</v>
      </c>
      <c r="P30" s="410" t="s">
        <v>137</v>
      </c>
      <c r="Q30" s="411" t="s">
        <v>138</v>
      </c>
      <c r="R30" s="412" t="s">
        <v>139</v>
      </c>
      <c r="S30" s="413"/>
      <c r="T30" s="380"/>
      <c r="U30" s="276"/>
      <c r="V30" s="276"/>
      <c r="W30" s="276"/>
      <c r="X30" s="403">
        <v>28</v>
      </c>
      <c r="Y30" s="365" t="s">
        <v>25</v>
      </c>
      <c r="Z30" s="366">
        <f>COUNTIF(競技者データ入力シート!$P$7:$AE$106,Y30)</f>
        <v>0</v>
      </c>
      <c r="AA30" s="367" t="s">
        <v>518</v>
      </c>
      <c r="AB30" s="403">
        <v>29</v>
      </c>
      <c r="AC30" s="365" t="s">
        <v>26</v>
      </c>
      <c r="AD30" s="366">
        <f>COUNTIF(競技者データ入力シート!$P$7:$AE$106,AC30)</f>
        <v>0</v>
      </c>
      <c r="AE30" s="367" t="s">
        <v>518</v>
      </c>
      <c r="AF30" s="275"/>
      <c r="AG30" s="275"/>
      <c r="AH30" s="275"/>
      <c r="AI30" s="275"/>
      <c r="AJ30" s="275"/>
    </row>
    <row r="31" spans="2:36" ht="14.25" customHeight="1" thickBot="1">
      <c r="B31" s="275"/>
      <c r="C31" s="293"/>
      <c r="D31" s="414"/>
      <c r="E31" s="415"/>
      <c r="F31" s="416" t="s">
        <v>148</v>
      </c>
      <c r="G31" s="416" t="s">
        <v>149</v>
      </c>
      <c r="H31" s="416" t="s">
        <v>150</v>
      </c>
      <c r="I31" s="416" t="s">
        <v>151</v>
      </c>
      <c r="J31" s="417"/>
      <c r="K31" s="418"/>
      <c r="L31" s="418"/>
      <c r="M31" s="418"/>
      <c r="N31" s="418"/>
      <c r="O31" s="418"/>
      <c r="P31" s="419"/>
      <c r="Q31" s="420"/>
      <c r="R31" s="421"/>
      <c r="S31" s="413"/>
      <c r="T31" s="380"/>
      <c r="U31" s="276"/>
      <c r="V31" s="276"/>
      <c r="W31" s="276"/>
      <c r="X31" s="403"/>
      <c r="Y31" s="365"/>
      <c r="Z31" s="366"/>
      <c r="AA31" s="367"/>
      <c r="AB31" s="393"/>
      <c r="AC31" s="394"/>
      <c r="AD31" s="366"/>
      <c r="AE31" s="367"/>
      <c r="AF31" s="275"/>
      <c r="AG31" s="275"/>
      <c r="AH31" s="275"/>
      <c r="AI31" s="275"/>
      <c r="AJ31" s="275"/>
    </row>
    <row r="32" spans="2:36" ht="14.25" customHeight="1">
      <c r="B32" s="275"/>
      <c r="C32" s="293"/>
      <c r="D32" s="422" t="s">
        <v>154</v>
      </c>
      <c r="E32" s="423" t="s">
        <v>155</v>
      </c>
      <c r="F32" s="424" t="s">
        <v>156</v>
      </c>
      <c r="G32" s="424" t="s">
        <v>157</v>
      </c>
      <c r="H32" s="424" t="s">
        <v>158</v>
      </c>
      <c r="I32" s="425" t="s">
        <v>159</v>
      </c>
      <c r="J32" s="426" t="s">
        <v>160</v>
      </c>
      <c r="K32" s="427" t="s">
        <v>161</v>
      </c>
      <c r="L32" s="428" t="s">
        <v>162</v>
      </c>
      <c r="M32" s="429" t="s">
        <v>163</v>
      </c>
      <c r="N32" s="430">
        <v>2001</v>
      </c>
      <c r="O32" s="430" t="s">
        <v>164</v>
      </c>
      <c r="P32" s="430" t="s">
        <v>165</v>
      </c>
      <c r="Q32" s="431" t="s">
        <v>23</v>
      </c>
      <c r="R32" s="432" t="s">
        <v>166</v>
      </c>
      <c r="S32" s="413"/>
      <c r="T32" s="380"/>
      <c r="U32" s="276"/>
      <c r="V32" s="276"/>
      <c r="W32" s="276"/>
      <c r="X32" s="364">
        <v>3</v>
      </c>
      <c r="Y32" s="365" t="s">
        <v>31</v>
      </c>
      <c r="Z32" s="366">
        <f>COUNTIF(競技者データ入力シート!$P$7:$AE$106,Y32)</f>
        <v>0</v>
      </c>
      <c r="AA32" s="367" t="s">
        <v>518</v>
      </c>
      <c r="AB32" s="364">
        <v>4</v>
      </c>
      <c r="AC32" s="365" t="s">
        <v>38</v>
      </c>
      <c r="AD32" s="366">
        <f>COUNTIF(競技者データ入力シート!$P$7:$AE$106,AC32)</f>
        <v>0</v>
      </c>
      <c r="AE32" s="367" t="s">
        <v>518</v>
      </c>
      <c r="AF32" s="275"/>
      <c r="AG32" s="275"/>
      <c r="AH32" s="275"/>
      <c r="AI32" s="275"/>
      <c r="AJ32" s="275"/>
    </row>
    <row r="33" spans="2:36" ht="14.25" customHeight="1" thickBot="1">
      <c r="B33" s="275"/>
      <c r="C33" s="293"/>
      <c r="D33" s="433" t="s">
        <v>154</v>
      </c>
      <c r="E33" s="434">
        <v>4567</v>
      </c>
      <c r="F33" s="435" t="s">
        <v>175</v>
      </c>
      <c r="G33" s="435" t="s">
        <v>176</v>
      </c>
      <c r="H33" s="435" t="s">
        <v>177</v>
      </c>
      <c r="I33" s="436" t="s">
        <v>178</v>
      </c>
      <c r="J33" s="437" t="s">
        <v>179</v>
      </c>
      <c r="K33" s="438" t="s">
        <v>180</v>
      </c>
      <c r="L33" s="439" t="s">
        <v>181</v>
      </c>
      <c r="M33" s="440" t="s">
        <v>182</v>
      </c>
      <c r="N33" s="441">
        <v>1980</v>
      </c>
      <c r="O33" s="441" t="s">
        <v>183</v>
      </c>
      <c r="P33" s="441" t="s">
        <v>165</v>
      </c>
      <c r="Q33" s="440" t="s">
        <v>46</v>
      </c>
      <c r="R33" s="442" t="s">
        <v>185</v>
      </c>
      <c r="S33" s="413"/>
      <c r="T33" s="380"/>
      <c r="U33" s="276"/>
      <c r="V33" s="276"/>
      <c r="W33" s="276"/>
      <c r="X33" s="364">
        <v>9</v>
      </c>
      <c r="Y33" s="365" t="s">
        <v>55</v>
      </c>
      <c r="Z33" s="366">
        <f>COUNTIF(競技者データ入力シート!$P$7:$AE$106,Y33)</f>
        <v>0</v>
      </c>
      <c r="AA33" s="367" t="s">
        <v>518</v>
      </c>
      <c r="AB33" s="364">
        <v>10</v>
      </c>
      <c r="AC33" s="365" t="s">
        <v>61</v>
      </c>
      <c r="AD33" s="366">
        <f>COUNTIF(競技者データ入力シート!$P$7:$AE$106,AC33)</f>
        <v>0</v>
      </c>
      <c r="AE33" s="367" t="s">
        <v>518</v>
      </c>
      <c r="AF33" s="275"/>
      <c r="AG33" s="275"/>
      <c r="AH33" s="275"/>
      <c r="AI33" s="275"/>
      <c r="AJ33" s="275"/>
    </row>
    <row r="34" spans="2:36" ht="14.25" customHeight="1">
      <c r="B34" s="275"/>
      <c r="C34" s="293"/>
      <c r="D34" s="443"/>
      <c r="E34" s="444"/>
      <c r="F34" s="443"/>
      <c r="G34" s="443"/>
      <c r="H34" s="443"/>
      <c r="I34" s="443"/>
      <c r="J34" s="281"/>
      <c r="K34" s="445"/>
      <c r="L34" s="445"/>
      <c r="M34" s="443"/>
      <c r="N34" s="443"/>
      <c r="O34" s="443"/>
      <c r="P34" s="443"/>
      <c r="Q34" s="443"/>
      <c r="R34" s="281"/>
      <c r="S34" s="413"/>
      <c r="T34" s="380"/>
      <c r="U34" s="276"/>
      <c r="V34" s="276"/>
      <c r="W34" s="276"/>
      <c r="X34" s="364">
        <v>15</v>
      </c>
      <c r="Y34" s="365" t="s">
        <v>82</v>
      </c>
      <c r="Z34" s="366">
        <f>COUNTIF(競技者データ入力シート!$P$7:$AE$106,Y34)</f>
        <v>0</v>
      </c>
      <c r="AA34" s="367" t="s">
        <v>518</v>
      </c>
      <c r="AB34" s="364">
        <v>16</v>
      </c>
      <c r="AC34" s="365" t="s">
        <v>80</v>
      </c>
      <c r="AD34" s="366">
        <f>COUNTIF(競技者データ入力シート!$P$7:$AE$106,AC34)</f>
        <v>0</v>
      </c>
      <c r="AE34" s="367" t="s">
        <v>518</v>
      </c>
      <c r="AF34" s="275"/>
      <c r="AG34" s="275"/>
      <c r="AH34" s="275"/>
      <c r="AI34" s="275"/>
      <c r="AJ34" s="275"/>
    </row>
    <row r="35" spans="2:36" ht="14.25" customHeight="1">
      <c r="B35" s="275"/>
      <c r="C35" s="293"/>
      <c r="D35" s="443"/>
      <c r="E35" s="443"/>
      <c r="F35" s="443"/>
      <c r="G35" s="443"/>
      <c r="H35" s="443"/>
      <c r="I35" s="443"/>
      <c r="J35" s="281"/>
      <c r="K35" s="446"/>
      <c r="L35" s="446"/>
      <c r="M35" s="443"/>
      <c r="N35" s="443"/>
      <c r="O35" s="443"/>
      <c r="P35" s="443"/>
      <c r="Q35" s="443"/>
      <c r="R35" s="281"/>
      <c r="S35" s="413"/>
      <c r="T35" s="380"/>
      <c r="U35" s="276"/>
      <c r="V35" s="276"/>
      <c r="W35" s="276"/>
      <c r="X35" s="364">
        <v>18</v>
      </c>
      <c r="Y35" s="365" t="s">
        <v>87</v>
      </c>
      <c r="Z35" s="366">
        <f>COUNTIF(競技者データ入力シート!$P$7:$AE$106,Y35)</f>
        <v>0</v>
      </c>
      <c r="AA35" s="367" t="s">
        <v>518</v>
      </c>
      <c r="AB35" s="364">
        <v>21</v>
      </c>
      <c r="AC35" s="365" t="s">
        <v>84</v>
      </c>
      <c r="AD35" s="366">
        <f>COUNTIF(競技者データ入力シート!$P$7:$AE$106,AC35)</f>
        <v>0</v>
      </c>
      <c r="AE35" s="367" t="s">
        <v>518</v>
      </c>
      <c r="AF35" s="275"/>
      <c r="AG35" s="275"/>
      <c r="AH35" s="275"/>
      <c r="AI35" s="275"/>
      <c r="AJ35" s="275"/>
    </row>
    <row r="36" spans="2:36" ht="14.25" customHeight="1">
      <c r="B36" s="275"/>
      <c r="C36" s="293"/>
      <c r="D36" s="443"/>
      <c r="E36" s="443"/>
      <c r="F36" s="443"/>
      <c r="G36" s="443"/>
      <c r="H36" s="443"/>
      <c r="I36" s="443"/>
      <c r="J36" s="281"/>
      <c r="K36" s="447"/>
      <c r="L36" s="448"/>
      <c r="M36" s="443"/>
      <c r="N36" s="443"/>
      <c r="O36" s="443"/>
      <c r="P36" s="443"/>
      <c r="Q36" s="443"/>
      <c r="R36" s="281"/>
      <c r="S36" s="413"/>
      <c r="T36" s="380"/>
      <c r="U36" s="276"/>
      <c r="V36" s="276"/>
      <c r="W36" s="276"/>
      <c r="X36" s="364">
        <v>23</v>
      </c>
      <c r="Y36" s="365" t="s">
        <v>91</v>
      </c>
      <c r="Z36" s="366">
        <f>COUNTIF(競技者データ入力シート!$P$7:$AE$106,Y36)</f>
        <v>0</v>
      </c>
      <c r="AA36" s="367" t="s">
        <v>518</v>
      </c>
      <c r="AB36" s="364">
        <v>33</v>
      </c>
      <c r="AC36" s="365" t="s">
        <v>88</v>
      </c>
      <c r="AD36" s="366">
        <f>COUNTIF(競技者データ入力シート!$P$7:$AE$106,AC36)</f>
        <v>0</v>
      </c>
      <c r="AE36" s="367" t="s">
        <v>518</v>
      </c>
      <c r="AF36" s="275"/>
      <c r="AG36" s="275"/>
      <c r="AH36" s="275"/>
      <c r="AI36" s="275"/>
      <c r="AJ36" s="275"/>
    </row>
    <row r="37" spans="2:36" ht="14.25" customHeight="1">
      <c r="B37" s="275"/>
      <c r="C37" s="293"/>
      <c r="D37" s="443"/>
      <c r="E37" s="443"/>
      <c r="F37" s="443"/>
      <c r="G37" s="443"/>
      <c r="H37" s="443"/>
      <c r="I37" s="443"/>
      <c r="J37" s="281"/>
      <c r="K37" s="447"/>
      <c r="L37" s="448"/>
      <c r="M37" s="443"/>
      <c r="N37" s="443"/>
      <c r="O37" s="443"/>
      <c r="P37" s="443"/>
      <c r="Q37" s="443"/>
      <c r="R37" s="281"/>
      <c r="S37" s="413"/>
      <c r="T37" s="380"/>
      <c r="U37" s="276"/>
      <c r="V37" s="276"/>
      <c r="W37" s="276"/>
      <c r="X37" s="364">
        <v>32</v>
      </c>
      <c r="Y37" s="365" t="s">
        <v>97</v>
      </c>
      <c r="Z37" s="366">
        <f>COUNTIF(競技者データ入力シート!$P$7:$AE$106,Y37)</f>
        <v>0</v>
      </c>
      <c r="AA37" s="367" t="s">
        <v>518</v>
      </c>
      <c r="AB37" s="364">
        <v>37</v>
      </c>
      <c r="AC37" s="365" t="s">
        <v>92</v>
      </c>
      <c r="AD37" s="366">
        <f>COUNTIF(競技者データ入力シート!$P$7:$AE$106,AC37)</f>
        <v>0</v>
      </c>
      <c r="AE37" s="367" t="s">
        <v>518</v>
      </c>
      <c r="AF37" s="275"/>
      <c r="AG37" s="275"/>
      <c r="AH37" s="275"/>
      <c r="AI37" s="275"/>
      <c r="AJ37" s="275"/>
    </row>
    <row r="38" spans="2:36" ht="14.25" customHeight="1">
      <c r="B38" s="275"/>
      <c r="C38" s="293"/>
      <c r="D38" s="443"/>
      <c r="E38" s="443"/>
      <c r="F38" s="443"/>
      <c r="G38" s="443"/>
      <c r="H38" s="443"/>
      <c r="I38" s="443"/>
      <c r="J38" s="281"/>
      <c r="K38" s="447"/>
      <c r="L38" s="449"/>
      <c r="M38" s="443"/>
      <c r="N38" s="443"/>
      <c r="O38" s="443"/>
      <c r="P38" s="443"/>
      <c r="Q38" s="443"/>
      <c r="R38" s="281"/>
      <c r="S38" s="413"/>
      <c r="T38" s="380"/>
      <c r="U38" s="276"/>
      <c r="V38" s="276"/>
      <c r="W38" s="276"/>
      <c r="X38" s="364">
        <v>36</v>
      </c>
      <c r="Y38" s="365" t="s">
        <v>99</v>
      </c>
      <c r="Z38" s="366">
        <f>COUNTIF(競技者データ入力シート!$P$7:$AE$106,Y38)</f>
        <v>0</v>
      </c>
      <c r="AA38" s="367" t="s">
        <v>518</v>
      </c>
      <c r="AB38" s="364">
        <v>42</v>
      </c>
      <c r="AC38" s="365" t="s">
        <v>95</v>
      </c>
      <c r="AD38" s="366">
        <f>COUNTIF(競技者データ入力シート!$P$7:$AE$106,AC38)</f>
        <v>0</v>
      </c>
      <c r="AE38" s="367" t="s">
        <v>518</v>
      </c>
      <c r="AF38" s="275"/>
      <c r="AG38" s="275"/>
      <c r="AH38" s="275"/>
      <c r="AI38" s="275"/>
      <c r="AJ38" s="275"/>
    </row>
    <row r="39" spans="2:36" ht="14.25" customHeight="1">
      <c r="B39" s="275"/>
      <c r="C39" s="293"/>
      <c r="D39" s="443"/>
      <c r="E39" s="443"/>
      <c r="F39" s="443"/>
      <c r="G39" s="443"/>
      <c r="H39" s="443"/>
      <c r="I39" s="443"/>
      <c r="J39" s="281"/>
      <c r="K39" s="447"/>
      <c r="L39" s="449"/>
      <c r="M39" s="443"/>
      <c r="N39" s="443"/>
      <c r="O39" s="443"/>
      <c r="P39" s="443"/>
      <c r="Q39" s="443"/>
      <c r="R39" s="281"/>
      <c r="S39" s="413"/>
      <c r="T39" s="380"/>
      <c r="U39" s="276"/>
      <c r="V39" s="276"/>
      <c r="W39" s="276"/>
      <c r="X39" s="364">
        <v>40</v>
      </c>
      <c r="Y39" s="365" t="s">
        <v>102</v>
      </c>
      <c r="Z39" s="366">
        <f>COUNTIF(競技者データ入力シート!$P$7:$AE$106,Y39)</f>
        <v>0</v>
      </c>
      <c r="AA39" s="367" t="s">
        <v>518</v>
      </c>
      <c r="AB39" s="393"/>
      <c r="AC39" s="394"/>
      <c r="AD39" s="366"/>
      <c r="AE39" s="367"/>
      <c r="AF39" s="275"/>
      <c r="AG39" s="275"/>
      <c r="AH39" s="275"/>
      <c r="AI39" s="275"/>
      <c r="AJ39" s="275"/>
    </row>
    <row r="40" spans="2:36" ht="14.25" customHeight="1">
      <c r="B40" s="275"/>
      <c r="C40" s="293"/>
      <c r="D40" s="443"/>
      <c r="E40" s="443"/>
      <c r="F40" s="443"/>
      <c r="G40" s="443"/>
      <c r="H40" s="443"/>
      <c r="I40" s="443"/>
      <c r="J40" s="281"/>
      <c r="K40" s="447"/>
      <c r="L40" s="449"/>
      <c r="M40" s="443"/>
      <c r="N40" s="443"/>
      <c r="O40" s="443"/>
      <c r="P40" s="443"/>
      <c r="Q40" s="443"/>
      <c r="R40" s="281"/>
      <c r="S40" s="413"/>
      <c r="T40" s="380"/>
      <c r="U40" s="276"/>
      <c r="V40" s="276"/>
      <c r="W40" s="276"/>
      <c r="X40" s="403">
        <v>26</v>
      </c>
      <c r="Y40" s="365" t="s">
        <v>32</v>
      </c>
      <c r="Z40" s="366">
        <f>COUNTIF(競技者データ入力シート!$P$7:$AE$106,Y40)</f>
        <v>0</v>
      </c>
      <c r="AA40" s="367" t="s">
        <v>518</v>
      </c>
      <c r="AB40" s="403">
        <v>27</v>
      </c>
      <c r="AC40" s="365" t="s">
        <v>33</v>
      </c>
      <c r="AD40" s="366">
        <f>COUNTIF(競技者データ入力シート!$P$7:$AE$106,AC40)</f>
        <v>0</v>
      </c>
      <c r="AE40" s="367" t="s">
        <v>518</v>
      </c>
      <c r="AF40" s="275"/>
      <c r="AG40" s="275"/>
      <c r="AH40" s="275"/>
      <c r="AI40" s="275"/>
      <c r="AJ40" s="275"/>
    </row>
    <row r="41" spans="2:36" ht="14.25" customHeight="1">
      <c r="B41" s="275"/>
      <c r="C41" s="293"/>
      <c r="D41" s="443"/>
      <c r="E41" s="443"/>
      <c r="F41" s="443"/>
      <c r="G41" s="443"/>
      <c r="H41" s="443"/>
      <c r="I41" s="443"/>
      <c r="J41" s="450"/>
      <c r="K41" s="449"/>
      <c r="L41" s="451"/>
      <c r="M41" s="443"/>
      <c r="N41" s="443"/>
      <c r="O41" s="443"/>
      <c r="P41" s="443"/>
      <c r="Q41" s="443"/>
      <c r="R41" s="281"/>
      <c r="S41" s="413"/>
      <c r="T41" s="380"/>
      <c r="U41" s="276"/>
      <c r="V41" s="276"/>
      <c r="W41" s="276"/>
      <c r="X41" s="403"/>
      <c r="Y41" s="365"/>
      <c r="Z41" s="366"/>
      <c r="AA41" s="367"/>
      <c r="AB41" s="393"/>
      <c r="AC41" s="394"/>
      <c r="AD41" s="366"/>
      <c r="AE41" s="367"/>
      <c r="AF41" s="275"/>
      <c r="AG41" s="275"/>
      <c r="AH41" s="275"/>
      <c r="AI41" s="275"/>
      <c r="AJ41" s="275"/>
    </row>
    <row r="42" spans="2:36" ht="14.25" customHeight="1">
      <c r="B42" s="275"/>
      <c r="C42" s="293"/>
      <c r="D42" s="443"/>
      <c r="E42" s="443"/>
      <c r="F42" s="443"/>
      <c r="G42" s="443"/>
      <c r="H42" s="443"/>
      <c r="I42" s="443"/>
      <c r="J42" s="281"/>
      <c r="K42" s="452"/>
      <c r="L42" s="451"/>
      <c r="M42" s="443"/>
      <c r="N42" s="443"/>
      <c r="O42" s="443"/>
      <c r="P42" s="443"/>
      <c r="Q42" s="443"/>
      <c r="R42" s="281"/>
      <c r="S42" s="413"/>
      <c r="T42" s="380"/>
      <c r="U42" s="276"/>
      <c r="V42" s="276"/>
      <c r="W42" s="276"/>
      <c r="X42" s="364">
        <v>5</v>
      </c>
      <c r="Y42" s="365" t="s">
        <v>45</v>
      </c>
      <c r="Z42" s="366">
        <f>COUNTIF(競技者データ入力シート!$P$7:$AE$106,Y42)</f>
        <v>0</v>
      </c>
      <c r="AA42" s="367" t="s">
        <v>518</v>
      </c>
      <c r="AB42" s="364">
        <v>6</v>
      </c>
      <c r="AC42" s="365" t="s">
        <v>47</v>
      </c>
      <c r="AD42" s="366">
        <f>COUNTIF(競技者データ入力シート!$P$7:$AE$106,AC42)</f>
        <v>0</v>
      </c>
      <c r="AE42" s="367" t="s">
        <v>518</v>
      </c>
      <c r="AF42" s="275"/>
      <c r="AG42" s="275"/>
      <c r="AH42" s="275"/>
      <c r="AI42" s="275"/>
      <c r="AJ42" s="275"/>
    </row>
    <row r="43" spans="2:36" ht="14.25" customHeight="1">
      <c r="B43" s="275"/>
      <c r="C43" s="293"/>
      <c r="D43" s="443"/>
      <c r="E43" s="443"/>
      <c r="F43" s="443"/>
      <c r="G43" s="443"/>
      <c r="H43" s="443"/>
      <c r="I43" s="443"/>
      <c r="J43" s="281"/>
      <c r="K43" s="443"/>
      <c r="L43" s="443"/>
      <c r="M43" s="443"/>
      <c r="N43" s="443"/>
      <c r="O43" s="443"/>
      <c r="P43" s="443"/>
      <c r="Q43" s="443"/>
      <c r="R43" s="281"/>
      <c r="S43" s="413"/>
      <c r="T43" s="380"/>
      <c r="U43" s="276"/>
      <c r="V43" s="276"/>
      <c r="W43" s="276"/>
      <c r="X43" s="453">
        <v>11</v>
      </c>
      <c r="Y43" s="454" t="s">
        <v>67</v>
      </c>
      <c r="Z43" s="455">
        <f>COUNTIF(競技者データ入力シート!$P$7:$AE$106,Y43)</f>
        <v>0</v>
      </c>
      <c r="AA43" s="456" t="s">
        <v>518</v>
      </c>
      <c r="AB43" s="453">
        <v>12</v>
      </c>
      <c r="AC43" s="454" t="s">
        <v>73</v>
      </c>
      <c r="AD43" s="455">
        <f>COUNTIF(競技者データ入力シート!$P$7:$AE$106,AC43)</f>
        <v>0</v>
      </c>
      <c r="AE43" s="456" t="s">
        <v>518</v>
      </c>
      <c r="AF43" s="275"/>
      <c r="AG43" s="275"/>
      <c r="AH43" s="457" t="s">
        <v>18</v>
      </c>
      <c r="AI43" s="274"/>
      <c r="AJ43" s="275"/>
    </row>
    <row r="44" spans="2:36" ht="14.25" customHeight="1">
      <c r="B44" s="275"/>
      <c r="C44" s="395"/>
      <c r="D44" s="458"/>
      <c r="E44" s="458"/>
      <c r="F44" s="458"/>
      <c r="G44" s="458"/>
      <c r="H44" s="458"/>
      <c r="I44" s="458"/>
      <c r="J44" s="459"/>
      <c r="K44" s="458"/>
      <c r="L44" s="458"/>
      <c r="M44" s="458"/>
      <c r="N44" s="458"/>
      <c r="O44" s="458"/>
      <c r="P44" s="458"/>
      <c r="Q44" s="458"/>
      <c r="R44" s="459"/>
      <c r="S44" s="460"/>
      <c r="T44" s="397"/>
      <c r="U44" s="276"/>
      <c r="V44" s="276"/>
      <c r="W44" s="276"/>
      <c r="X44" s="276"/>
      <c r="Y44" s="276"/>
      <c r="Z44" s="277"/>
      <c r="AA44" s="276"/>
      <c r="AB44" s="275"/>
      <c r="AC44" s="275"/>
      <c r="AD44" s="275"/>
      <c r="AE44" s="275"/>
      <c r="AF44" s="275"/>
      <c r="AG44" s="275"/>
      <c r="AH44" s="274" t="s">
        <v>24</v>
      </c>
      <c r="AI44" s="274"/>
      <c r="AJ44" s="275"/>
    </row>
    <row r="45" spans="2:36" ht="14.25" customHeight="1">
      <c r="B45" s="275"/>
      <c r="C45" s="398"/>
      <c r="D45" s="461"/>
      <c r="E45" s="461"/>
      <c r="F45" s="461"/>
      <c r="G45" s="461"/>
      <c r="H45" s="461"/>
      <c r="I45" s="461"/>
      <c r="J45" s="462"/>
      <c r="K45" s="461"/>
      <c r="L45" s="461"/>
      <c r="M45" s="461"/>
      <c r="N45" s="461"/>
      <c r="O45" s="461"/>
      <c r="P45" s="461"/>
      <c r="Q45" s="461"/>
      <c r="R45" s="462"/>
      <c r="S45" s="401"/>
      <c r="T45" s="402"/>
      <c r="U45" s="276"/>
      <c r="V45" s="276"/>
      <c r="W45" s="276"/>
      <c r="X45" s="463"/>
      <c r="Y45" s="464" t="s">
        <v>525</v>
      </c>
      <c r="Z45" s="465"/>
      <c r="AA45" s="466"/>
      <c r="AB45" s="467"/>
      <c r="AC45" s="467"/>
      <c r="AD45" s="467"/>
      <c r="AE45" s="467"/>
      <c r="AF45" s="468"/>
      <c r="AG45" s="469"/>
      <c r="AH45" s="274" t="s">
        <v>30</v>
      </c>
      <c r="AI45" s="274"/>
      <c r="AJ45" s="275"/>
    </row>
    <row r="46" spans="2:36" ht="14.25" customHeight="1">
      <c r="B46" s="275"/>
      <c r="C46" s="293"/>
      <c r="D46" s="470"/>
      <c r="E46" s="470"/>
      <c r="F46" s="470"/>
      <c r="G46" s="470"/>
      <c r="H46" s="470"/>
      <c r="I46" s="470"/>
      <c r="J46" s="470"/>
      <c r="K46" s="470"/>
      <c r="L46" s="470"/>
      <c r="M46" s="470"/>
      <c r="N46" s="470"/>
      <c r="O46" s="470"/>
      <c r="P46" s="470"/>
      <c r="Q46" s="470"/>
      <c r="R46" s="470"/>
      <c r="S46" s="470"/>
      <c r="T46" s="380"/>
      <c r="U46" s="276"/>
      <c r="V46" s="276"/>
      <c r="W46" s="276"/>
      <c r="X46" s="463"/>
      <c r="Y46" s="471" t="s">
        <v>519</v>
      </c>
      <c r="Z46" s="472">
        <f>SUM(Z17:Z28)+SUM(Z32:Z39)+SUM(Z42:Z43)</f>
        <v>0</v>
      </c>
      <c r="AA46" s="473" t="s">
        <v>518</v>
      </c>
      <c r="AB46" s="468"/>
      <c r="AC46" s="471" t="s">
        <v>522</v>
      </c>
      <c r="AD46" s="474">
        <f>SUM(AD17:AD28)+SUM(AD32:AD39)+SUM(AD42:AD43)</f>
        <v>0</v>
      </c>
      <c r="AE46" s="473" t="s">
        <v>518</v>
      </c>
      <c r="AF46" s="468"/>
      <c r="AG46" s="469"/>
      <c r="AH46" s="274" t="s">
        <v>37</v>
      </c>
      <c r="AI46" s="274"/>
      <c r="AJ46" s="275"/>
    </row>
    <row r="47" spans="2:36" ht="14.25" customHeight="1">
      <c r="B47" s="275"/>
      <c r="C47" s="293"/>
      <c r="D47" s="470"/>
      <c r="E47" s="470"/>
      <c r="F47" s="470"/>
      <c r="G47" s="470"/>
      <c r="H47" s="470"/>
      <c r="I47" s="470"/>
      <c r="J47" s="470"/>
      <c r="K47" s="470"/>
      <c r="L47" s="470"/>
      <c r="M47" s="470"/>
      <c r="N47" s="470"/>
      <c r="O47" s="470"/>
      <c r="P47" s="470"/>
      <c r="Q47" s="470"/>
      <c r="R47" s="470"/>
      <c r="S47" s="470"/>
      <c r="T47" s="380"/>
      <c r="U47" s="276"/>
      <c r="V47" s="276"/>
      <c r="W47" s="276"/>
      <c r="X47" s="463"/>
      <c r="Y47" s="475" t="s">
        <v>520</v>
      </c>
      <c r="Z47" s="476">
        <f>ROUNDUP((Z29/6),0)+ROUNDUP((Z30/6),0)+ROUNDUP((Z40/6),0)</f>
        <v>0</v>
      </c>
      <c r="AA47" s="477" t="s">
        <v>523</v>
      </c>
      <c r="AB47" s="478"/>
      <c r="AC47" s="475" t="s">
        <v>521</v>
      </c>
      <c r="AD47" s="479">
        <f>ROUNDUP((AD29/6),0)+ROUNDUP((AD30/6),0)+ROUNDUP((AD40/6),0)</f>
        <v>0</v>
      </c>
      <c r="AE47" s="480" t="s">
        <v>523</v>
      </c>
      <c r="AF47" s="468"/>
      <c r="AG47" s="469"/>
      <c r="AH47" s="274" t="s">
        <v>44</v>
      </c>
      <c r="AI47" s="274"/>
      <c r="AJ47" s="275"/>
    </row>
    <row r="48" spans="2:36" ht="14.25" customHeight="1">
      <c r="B48" s="275"/>
      <c r="C48" s="293"/>
      <c r="D48" s="470"/>
      <c r="E48" s="470"/>
      <c r="F48" s="470"/>
      <c r="G48" s="470"/>
      <c r="H48" s="470"/>
      <c r="I48" s="470"/>
      <c r="J48" s="470"/>
      <c r="K48" s="470"/>
      <c r="L48" s="470"/>
      <c r="M48" s="470"/>
      <c r="N48" s="470"/>
      <c r="O48" s="470"/>
      <c r="P48" s="470"/>
      <c r="Q48" s="470"/>
      <c r="R48" s="470"/>
      <c r="S48" s="470"/>
      <c r="T48" s="380"/>
      <c r="U48" s="276"/>
      <c r="V48" s="276"/>
      <c r="W48" s="276"/>
      <c r="X48" s="463"/>
      <c r="Y48" s="463"/>
      <c r="Z48" s="481"/>
      <c r="AA48" s="463"/>
      <c r="AB48" s="469"/>
      <c r="AC48" s="469"/>
      <c r="AD48" s="469"/>
      <c r="AE48" s="469"/>
      <c r="AF48" s="469"/>
      <c r="AG48" s="469"/>
      <c r="AH48" s="274"/>
      <c r="AI48" s="274"/>
      <c r="AJ48" s="275"/>
    </row>
    <row r="49" spans="2:36" ht="14.25" customHeight="1">
      <c r="B49" s="275"/>
      <c r="C49" s="293"/>
      <c r="D49" s="470"/>
      <c r="E49" s="470"/>
      <c r="F49" s="470"/>
      <c r="G49" s="470"/>
      <c r="H49" s="470"/>
      <c r="I49" s="470"/>
      <c r="J49" s="470"/>
      <c r="K49" s="470"/>
      <c r="L49" s="470"/>
      <c r="M49" s="470"/>
      <c r="N49" s="470"/>
      <c r="O49" s="470"/>
      <c r="P49" s="470"/>
      <c r="Q49" s="470"/>
      <c r="R49" s="470"/>
      <c r="S49" s="470"/>
      <c r="T49" s="380"/>
      <c r="U49" s="276"/>
      <c r="V49" s="276"/>
      <c r="W49" s="276"/>
      <c r="X49" s="463"/>
      <c r="Y49" s="482" t="s">
        <v>524</v>
      </c>
      <c r="Z49" s="483" t="s">
        <v>535</v>
      </c>
      <c r="AA49" s="484"/>
      <c r="AB49" s="485"/>
      <c r="AC49" s="486"/>
      <c r="AD49" s="487" t="str">
        <f>IF(競技者データ入力シート!H7="","",競技者データ入力シート!H7)</f>
        <v/>
      </c>
      <c r="AE49" s="469"/>
      <c r="AF49" s="469"/>
      <c r="AG49" s="469"/>
      <c r="AH49" s="274">
        <f>IF(AD49="一般","1000",IF(AD49="大学","1000",500))</f>
        <v>500</v>
      </c>
      <c r="AI49" s="274">
        <f>AH49*2</f>
        <v>1000</v>
      </c>
      <c r="AJ49" s="275"/>
    </row>
    <row r="50" spans="2:36" ht="14.25" customHeight="1">
      <c r="B50" s="275"/>
      <c r="C50" s="293"/>
      <c r="D50" s="470"/>
      <c r="E50" s="470"/>
      <c r="F50" s="470"/>
      <c r="G50" s="470"/>
      <c r="H50" s="470"/>
      <c r="I50" s="470"/>
      <c r="J50" s="470"/>
      <c r="K50" s="470"/>
      <c r="L50" s="470"/>
      <c r="M50" s="470"/>
      <c r="N50" s="470"/>
      <c r="O50" s="470"/>
      <c r="P50" s="470"/>
      <c r="Q50" s="470"/>
      <c r="R50" s="470"/>
      <c r="S50" s="470"/>
      <c r="T50" s="380"/>
      <c r="U50" s="276"/>
      <c r="V50" s="276"/>
      <c r="W50" s="276"/>
      <c r="X50" s="463"/>
      <c r="Y50" s="488" t="s">
        <v>526</v>
      </c>
      <c r="Z50" s="489" t="str">
        <f>IF($AD$49="","",(Z46*AH49+Z47*AI49))</f>
        <v/>
      </c>
      <c r="AA50" s="490"/>
      <c r="AB50" s="491" t="s">
        <v>528</v>
      </c>
      <c r="AC50" s="492"/>
      <c r="AD50" s="492"/>
      <c r="AE50" s="493" t="str">
        <f>IF('大会申込一覧表(印刷して提出)'!R10="","",'大会申込一覧表(印刷して提出)'!R10)</f>
        <v/>
      </c>
      <c r="AF50" s="469"/>
      <c r="AG50" s="469"/>
      <c r="AH50" s="469"/>
      <c r="AI50" s="275"/>
      <c r="AJ50" s="275"/>
    </row>
    <row r="51" spans="2:36" ht="14.25" customHeight="1">
      <c r="B51" s="275"/>
      <c r="C51" s="293"/>
      <c r="D51" s="470"/>
      <c r="E51" s="470"/>
      <c r="F51" s="470"/>
      <c r="G51" s="470"/>
      <c r="H51" s="470"/>
      <c r="I51" s="470"/>
      <c r="J51" s="470"/>
      <c r="K51" s="470"/>
      <c r="L51" s="470"/>
      <c r="M51" s="470"/>
      <c r="N51" s="470"/>
      <c r="O51" s="470"/>
      <c r="P51" s="470"/>
      <c r="Q51" s="470"/>
      <c r="R51" s="470"/>
      <c r="S51" s="470"/>
      <c r="T51" s="380"/>
      <c r="U51" s="276"/>
      <c r="V51" s="276"/>
      <c r="W51" s="276"/>
      <c r="X51" s="463"/>
      <c r="Y51" s="494" t="s">
        <v>527</v>
      </c>
      <c r="Z51" s="495" t="str">
        <f>IF($AD$49="","",(AD46*AH49+AD47*AI49))</f>
        <v/>
      </c>
      <c r="AA51" s="496"/>
      <c r="AB51" s="497" t="s">
        <v>529</v>
      </c>
      <c r="AC51" s="498"/>
      <c r="AD51" s="498"/>
      <c r="AE51" s="499" t="str">
        <f>IF('大会申込一覧表(印刷して提出)'!R11="","",'大会申込一覧表(印刷して提出)'!R11)</f>
        <v/>
      </c>
      <c r="AF51" s="469"/>
      <c r="AG51" s="469"/>
      <c r="AH51" s="469"/>
      <c r="AI51" s="275"/>
      <c r="AJ51" s="275"/>
    </row>
    <row r="52" spans="2:36" ht="14.25" customHeight="1">
      <c r="B52" s="275"/>
      <c r="C52" s="293"/>
      <c r="D52" s="443"/>
      <c r="E52" s="443"/>
      <c r="F52" s="443"/>
      <c r="G52" s="443"/>
      <c r="H52" s="443"/>
      <c r="I52" s="443"/>
      <c r="J52" s="443"/>
      <c r="K52" s="281"/>
      <c r="L52" s="281"/>
      <c r="M52" s="281"/>
      <c r="N52" s="281"/>
      <c r="O52" s="281"/>
      <c r="P52" s="281"/>
      <c r="Q52" s="281"/>
      <c r="R52" s="281"/>
      <c r="S52" s="413"/>
      <c r="T52" s="380"/>
      <c r="U52" s="276"/>
      <c r="V52" s="276"/>
      <c r="W52" s="276"/>
      <c r="X52" s="463"/>
      <c r="Y52" s="500" t="s">
        <v>530</v>
      </c>
      <c r="Z52" s="501">
        <f>SUM(Z50:AA51)</f>
        <v>0</v>
      </c>
      <c r="AA52" s="502"/>
      <c r="AB52" s="503"/>
      <c r="AC52" s="504"/>
      <c r="AD52" s="505" t="s">
        <v>531</v>
      </c>
      <c r="AE52" s="506" t="str">
        <f>IF(AE50="","",(AE50+AE51))</f>
        <v/>
      </c>
      <c r="AF52" s="469"/>
      <c r="AG52" s="469"/>
      <c r="AH52" s="469"/>
      <c r="AI52" s="275"/>
      <c r="AJ52" s="275"/>
    </row>
    <row r="53" spans="2:36" ht="14.25" customHeight="1">
      <c r="B53" s="275"/>
      <c r="C53" s="293"/>
      <c r="D53" s="443"/>
      <c r="E53" s="443"/>
      <c r="F53" s="443"/>
      <c r="G53" s="443"/>
      <c r="H53" s="443"/>
      <c r="I53" s="443"/>
      <c r="J53" s="443"/>
      <c r="K53" s="281"/>
      <c r="L53" s="281"/>
      <c r="M53" s="281"/>
      <c r="N53" s="281"/>
      <c r="O53" s="281"/>
      <c r="P53" s="281"/>
      <c r="Q53" s="281"/>
      <c r="R53" s="281"/>
      <c r="S53" s="413"/>
      <c r="T53" s="380"/>
      <c r="U53" s="276"/>
      <c r="V53" s="276"/>
      <c r="W53" s="276"/>
      <c r="X53" s="463"/>
      <c r="Y53" s="463"/>
      <c r="Z53" s="481"/>
      <c r="AA53" s="463"/>
      <c r="AB53" s="507"/>
      <c r="AC53" s="508" t="s">
        <v>532</v>
      </c>
      <c r="AD53" s="509" t="str">
        <f>IF(AE52="","",(AE52*50))</f>
        <v/>
      </c>
      <c r="AE53" s="510"/>
      <c r="AF53" s="469"/>
      <c r="AG53" s="469"/>
      <c r="AH53" s="275"/>
      <c r="AI53" s="275"/>
      <c r="AJ53" s="275"/>
    </row>
    <row r="54" spans="2:36" ht="14.25" customHeight="1">
      <c r="B54" s="275"/>
      <c r="C54" s="293"/>
      <c r="D54" s="443"/>
      <c r="E54" s="443"/>
      <c r="F54" s="443"/>
      <c r="G54" s="443"/>
      <c r="H54" s="443"/>
      <c r="I54" s="443"/>
      <c r="J54" s="443"/>
      <c r="K54" s="281"/>
      <c r="L54" s="281"/>
      <c r="M54" s="281"/>
      <c r="N54" s="281"/>
      <c r="O54" s="281"/>
      <c r="P54" s="281"/>
      <c r="Q54" s="281"/>
      <c r="R54" s="281"/>
      <c r="S54" s="413"/>
      <c r="T54" s="380"/>
      <c r="U54" s="276"/>
      <c r="V54" s="276"/>
      <c r="W54" s="276"/>
      <c r="X54" s="276"/>
      <c r="Y54" s="463"/>
      <c r="Z54" s="481"/>
      <c r="AA54" s="463"/>
      <c r="AB54" s="469"/>
      <c r="AC54" s="469"/>
      <c r="AD54" s="469"/>
      <c r="AE54" s="469"/>
      <c r="AF54" s="275"/>
      <c r="AG54" s="275"/>
      <c r="AH54" s="275"/>
      <c r="AI54" s="275"/>
      <c r="AJ54" s="275"/>
    </row>
    <row r="55" spans="2:36" ht="14.25" customHeight="1">
      <c r="B55" s="275"/>
      <c r="C55" s="293"/>
      <c r="D55" s="443"/>
      <c r="E55" s="443"/>
      <c r="F55" s="443"/>
      <c r="G55" s="443"/>
      <c r="H55" s="443"/>
      <c r="I55" s="443"/>
      <c r="J55" s="443"/>
      <c r="K55" s="281"/>
      <c r="L55" s="281"/>
      <c r="M55" s="281"/>
      <c r="N55" s="281"/>
      <c r="O55" s="281"/>
      <c r="P55" s="281"/>
      <c r="Q55" s="281"/>
      <c r="R55" s="281"/>
      <c r="S55" s="413"/>
      <c r="T55" s="380"/>
      <c r="U55" s="276"/>
      <c r="V55" s="276"/>
      <c r="W55" s="276"/>
      <c r="X55" s="276"/>
      <c r="Y55" s="511" t="s">
        <v>533</v>
      </c>
      <c r="Z55" s="512" t="str">
        <f>IF(AD49="","",(Z52+AD53))</f>
        <v/>
      </c>
      <c r="AA55" s="513"/>
      <c r="AB55" s="469"/>
      <c r="AC55" s="469"/>
      <c r="AD55" s="469"/>
      <c r="AE55" s="469"/>
      <c r="AF55" s="275"/>
      <c r="AG55" s="275"/>
      <c r="AH55" s="275"/>
      <c r="AI55" s="275"/>
      <c r="AJ55" s="275"/>
    </row>
    <row r="56" spans="2:36" ht="14.25" customHeight="1">
      <c r="B56" s="275"/>
      <c r="C56" s="293"/>
      <c r="D56" s="443"/>
      <c r="E56" s="443"/>
      <c r="F56" s="443"/>
      <c r="G56" s="443"/>
      <c r="H56" s="443"/>
      <c r="I56" s="443"/>
      <c r="J56" s="443"/>
      <c r="K56" s="281"/>
      <c r="L56" s="281"/>
      <c r="M56" s="281"/>
      <c r="N56" s="281"/>
      <c r="O56" s="281"/>
      <c r="P56" s="281"/>
      <c r="Q56" s="281"/>
      <c r="R56" s="281"/>
      <c r="S56" s="413"/>
      <c r="T56" s="380"/>
      <c r="U56" s="276"/>
      <c r="V56" s="276"/>
      <c r="W56" s="276"/>
      <c r="X56" s="276"/>
      <c r="Y56" s="463"/>
      <c r="Z56" s="481"/>
      <c r="AA56" s="463"/>
      <c r="AB56" s="469"/>
      <c r="AC56" s="469"/>
      <c r="AD56" s="469"/>
      <c r="AE56" s="469"/>
      <c r="AF56" s="275"/>
      <c r="AG56" s="275"/>
      <c r="AH56" s="275"/>
      <c r="AI56" s="275"/>
      <c r="AJ56" s="275"/>
    </row>
    <row r="57" spans="2:36" ht="14.25" customHeight="1">
      <c r="B57" s="275"/>
      <c r="C57" s="293"/>
      <c r="D57" s="443"/>
      <c r="E57" s="443"/>
      <c r="F57" s="443"/>
      <c r="G57" s="443"/>
      <c r="H57" s="443"/>
      <c r="I57" s="443"/>
      <c r="J57" s="443"/>
      <c r="K57" s="281"/>
      <c r="L57" s="281"/>
      <c r="M57" s="281"/>
      <c r="N57" s="281"/>
      <c r="O57" s="281"/>
      <c r="P57" s="281"/>
      <c r="Q57" s="281"/>
      <c r="R57" s="281"/>
      <c r="S57" s="413"/>
      <c r="T57" s="380"/>
      <c r="U57" s="276"/>
      <c r="V57" s="276"/>
      <c r="W57" s="276"/>
      <c r="X57" s="276"/>
      <c r="Y57" s="276"/>
      <c r="Z57" s="277"/>
      <c r="AA57" s="276"/>
      <c r="AB57" s="275"/>
      <c r="AC57" s="275"/>
      <c r="AD57" s="275"/>
      <c r="AE57" s="275"/>
      <c r="AF57" s="275"/>
      <c r="AG57" s="275"/>
      <c r="AH57" s="275"/>
      <c r="AI57" s="275"/>
      <c r="AJ57" s="275"/>
    </row>
    <row r="58" spans="2:36" ht="14.25" customHeight="1">
      <c r="B58" s="275"/>
      <c r="C58" s="293"/>
      <c r="D58" s="443"/>
      <c r="E58" s="443"/>
      <c r="F58" s="443"/>
      <c r="G58" s="443"/>
      <c r="H58" s="443"/>
      <c r="I58" s="443"/>
      <c r="J58" s="443"/>
      <c r="K58" s="281"/>
      <c r="L58" s="281"/>
      <c r="M58" s="281"/>
      <c r="N58" s="281"/>
      <c r="O58" s="281"/>
      <c r="P58" s="281"/>
      <c r="Q58" s="281"/>
      <c r="R58" s="281"/>
      <c r="S58" s="413"/>
      <c r="T58" s="380"/>
      <c r="U58" s="276"/>
      <c r="V58" s="276"/>
      <c r="W58" s="276"/>
      <c r="X58" s="276"/>
      <c r="Y58" s="276"/>
      <c r="Z58" s="277"/>
      <c r="AA58" s="276"/>
      <c r="AB58" s="275"/>
      <c r="AC58" s="275"/>
      <c r="AD58" s="275"/>
      <c r="AE58" s="275"/>
      <c r="AF58" s="275"/>
      <c r="AG58" s="275"/>
      <c r="AH58" s="275"/>
      <c r="AI58" s="275"/>
      <c r="AJ58" s="275"/>
    </row>
    <row r="59" spans="2:36" ht="14.25" customHeight="1">
      <c r="B59" s="275"/>
      <c r="C59" s="293"/>
      <c r="D59" s="443"/>
      <c r="E59" s="443"/>
      <c r="F59" s="443"/>
      <c r="G59" s="443"/>
      <c r="H59" s="443"/>
      <c r="I59" s="443"/>
      <c r="J59" s="443"/>
      <c r="K59" s="281"/>
      <c r="L59" s="281"/>
      <c r="M59" s="281"/>
      <c r="N59" s="281"/>
      <c r="O59" s="281"/>
      <c r="P59" s="281"/>
      <c r="Q59" s="281"/>
      <c r="R59" s="281"/>
      <c r="S59" s="413"/>
      <c r="T59" s="380"/>
      <c r="U59" s="276"/>
      <c r="V59" s="276"/>
      <c r="W59" s="276"/>
      <c r="X59" s="276"/>
      <c r="Y59" s="276"/>
      <c r="Z59" s="277"/>
      <c r="AA59" s="276"/>
      <c r="AB59" s="275"/>
      <c r="AC59" s="275"/>
      <c r="AD59" s="275"/>
      <c r="AE59" s="275"/>
      <c r="AF59" s="275"/>
      <c r="AG59" s="275"/>
      <c r="AH59" s="275"/>
      <c r="AI59" s="275"/>
      <c r="AJ59" s="275"/>
    </row>
    <row r="60" spans="2:36" ht="14.25" customHeight="1">
      <c r="B60" s="275"/>
      <c r="C60" s="293"/>
      <c r="D60" s="443"/>
      <c r="E60" s="443"/>
      <c r="F60" s="443"/>
      <c r="G60" s="443"/>
      <c r="H60" s="443"/>
      <c r="I60" s="443"/>
      <c r="J60" s="443"/>
      <c r="K60" s="281"/>
      <c r="L60" s="281"/>
      <c r="M60" s="281"/>
      <c r="N60" s="281"/>
      <c r="O60" s="281"/>
      <c r="P60" s="281"/>
      <c r="Q60" s="281"/>
      <c r="R60" s="281"/>
      <c r="S60" s="413"/>
      <c r="T60" s="380"/>
      <c r="U60" s="276"/>
      <c r="V60" s="276"/>
      <c r="W60" s="276"/>
      <c r="X60" s="276"/>
      <c r="Y60" s="276"/>
      <c r="Z60" s="277"/>
      <c r="AA60" s="276"/>
      <c r="AB60" s="275"/>
      <c r="AC60" s="275"/>
      <c r="AD60" s="275"/>
      <c r="AE60" s="275"/>
      <c r="AF60" s="275"/>
      <c r="AG60" s="275"/>
      <c r="AH60" s="275"/>
      <c r="AI60" s="275"/>
      <c r="AJ60" s="275"/>
    </row>
    <row r="61" spans="2:36" ht="14.25" customHeight="1">
      <c r="B61" s="275"/>
      <c r="C61" s="293"/>
      <c r="D61" s="443"/>
      <c r="E61" s="443"/>
      <c r="F61" s="443"/>
      <c r="G61" s="443"/>
      <c r="H61" s="443"/>
      <c r="I61" s="443"/>
      <c r="J61" s="443"/>
      <c r="K61" s="281"/>
      <c r="L61" s="281"/>
      <c r="M61" s="281"/>
      <c r="N61" s="281"/>
      <c r="O61" s="281"/>
      <c r="P61" s="281"/>
      <c r="Q61" s="281"/>
      <c r="R61" s="281"/>
      <c r="S61" s="413"/>
      <c r="T61" s="380"/>
      <c r="U61" s="276"/>
      <c r="V61" s="276"/>
      <c r="W61" s="276"/>
      <c r="X61" s="276"/>
      <c r="Y61" s="276"/>
      <c r="Z61" s="277"/>
      <c r="AA61" s="276"/>
      <c r="AB61" s="275"/>
      <c r="AC61" s="275"/>
      <c r="AD61" s="275"/>
      <c r="AE61" s="275"/>
      <c r="AF61" s="275"/>
      <c r="AG61" s="275"/>
      <c r="AH61" s="275"/>
      <c r="AI61" s="275"/>
      <c r="AJ61" s="275"/>
    </row>
    <row r="62" spans="2:36" ht="14.25" customHeight="1">
      <c r="B62" s="275"/>
      <c r="C62" s="293"/>
      <c r="D62" s="275"/>
      <c r="E62" s="275"/>
      <c r="F62" s="275"/>
      <c r="G62" s="275"/>
      <c r="H62" s="275"/>
      <c r="I62" s="275"/>
      <c r="J62" s="275"/>
      <c r="K62" s="275"/>
      <c r="L62" s="275"/>
      <c r="M62" s="275"/>
      <c r="N62" s="275"/>
      <c r="O62" s="275"/>
      <c r="P62" s="275"/>
      <c r="Q62" s="275"/>
      <c r="R62" s="275"/>
      <c r="S62" s="413"/>
      <c r="T62" s="380"/>
      <c r="U62" s="276"/>
      <c r="V62" s="276"/>
      <c r="W62" s="276"/>
      <c r="X62" s="276"/>
      <c r="Y62" s="276"/>
      <c r="Z62" s="277"/>
      <c r="AA62" s="276"/>
      <c r="AB62" s="275"/>
      <c r="AC62" s="275"/>
      <c r="AD62" s="275"/>
      <c r="AE62" s="275"/>
      <c r="AF62" s="275"/>
      <c r="AG62" s="275"/>
      <c r="AH62" s="275"/>
      <c r="AI62" s="275"/>
      <c r="AJ62" s="275"/>
    </row>
    <row r="63" spans="2:36" ht="14.25" customHeight="1">
      <c r="B63" s="275"/>
      <c r="C63" s="293"/>
      <c r="D63" s="275"/>
      <c r="E63" s="275"/>
      <c r="F63" s="275"/>
      <c r="G63" s="275"/>
      <c r="H63" s="275"/>
      <c r="I63" s="275"/>
      <c r="J63" s="275"/>
      <c r="K63" s="275"/>
      <c r="L63" s="275"/>
      <c r="M63" s="275"/>
      <c r="N63" s="275"/>
      <c r="O63" s="275"/>
      <c r="P63" s="275"/>
      <c r="Q63" s="275"/>
      <c r="R63" s="281"/>
      <c r="S63" s="413"/>
      <c r="T63" s="380"/>
      <c r="U63" s="276"/>
      <c r="V63" s="276"/>
      <c r="W63" s="276"/>
      <c r="X63" s="276"/>
      <c r="Y63" s="276"/>
      <c r="Z63" s="277"/>
      <c r="AA63" s="276"/>
      <c r="AB63" s="275"/>
      <c r="AC63" s="275"/>
      <c r="AD63" s="275"/>
      <c r="AE63" s="275"/>
      <c r="AF63" s="275"/>
      <c r="AG63" s="275"/>
      <c r="AH63" s="275"/>
      <c r="AI63" s="275"/>
      <c r="AJ63" s="275"/>
    </row>
    <row r="64" spans="2:36" ht="14.25" customHeight="1">
      <c r="B64" s="275"/>
      <c r="C64" s="293"/>
      <c r="D64" s="275"/>
      <c r="E64" s="275"/>
      <c r="F64" s="275"/>
      <c r="G64" s="275"/>
      <c r="H64" s="275"/>
      <c r="I64" s="275"/>
      <c r="J64" s="275"/>
      <c r="K64" s="275"/>
      <c r="L64" s="275"/>
      <c r="M64" s="275"/>
      <c r="N64" s="275"/>
      <c r="O64" s="275"/>
      <c r="P64" s="275"/>
      <c r="Q64" s="275"/>
      <c r="R64" s="281"/>
      <c r="S64" s="413"/>
      <c r="T64" s="380"/>
      <c r="U64" s="276"/>
      <c r="V64" s="276"/>
      <c r="W64" s="276"/>
      <c r="X64" s="276"/>
      <c r="Y64" s="276"/>
      <c r="Z64" s="277"/>
      <c r="AA64" s="276"/>
      <c r="AB64" s="275"/>
      <c r="AC64" s="275"/>
      <c r="AD64" s="275"/>
      <c r="AE64" s="275"/>
      <c r="AF64" s="275"/>
      <c r="AG64" s="275"/>
      <c r="AH64" s="275"/>
      <c r="AI64" s="275"/>
      <c r="AJ64" s="275"/>
    </row>
    <row r="65" spans="2:36" ht="14.25" customHeight="1" thickBot="1">
      <c r="B65" s="275"/>
      <c r="C65" s="514"/>
      <c r="D65" s="515"/>
      <c r="E65" s="515"/>
      <c r="F65" s="515"/>
      <c r="G65" s="515"/>
      <c r="H65" s="515"/>
      <c r="I65" s="515"/>
      <c r="J65" s="515"/>
      <c r="K65" s="516"/>
      <c r="L65" s="516"/>
      <c r="M65" s="516"/>
      <c r="N65" s="516"/>
      <c r="O65" s="516"/>
      <c r="P65" s="516"/>
      <c r="Q65" s="516"/>
      <c r="R65" s="516"/>
      <c r="S65" s="517"/>
      <c r="T65" s="518"/>
      <c r="U65" s="276"/>
      <c r="V65" s="276"/>
      <c r="W65" s="276"/>
      <c r="X65" s="276"/>
      <c r="Y65" s="276"/>
      <c r="Z65" s="277"/>
      <c r="AA65" s="276"/>
      <c r="AB65" s="275"/>
      <c r="AC65" s="275"/>
      <c r="AD65" s="275"/>
      <c r="AE65" s="275"/>
      <c r="AF65" s="275"/>
      <c r="AG65" s="275"/>
      <c r="AH65" s="275"/>
      <c r="AI65" s="275"/>
      <c r="AJ65" s="275"/>
    </row>
    <row r="66" spans="2:36" ht="14.25" customHeight="1" thickTop="1">
      <c r="B66" s="275"/>
      <c r="C66" s="275"/>
      <c r="D66" s="275"/>
      <c r="E66" s="275"/>
      <c r="F66" s="275"/>
      <c r="G66" s="275"/>
      <c r="H66" s="275"/>
      <c r="I66" s="275"/>
      <c r="J66" s="275"/>
      <c r="K66" s="275"/>
      <c r="L66" s="275"/>
      <c r="M66" s="275"/>
      <c r="N66" s="275"/>
      <c r="O66" s="275"/>
      <c r="P66" s="275"/>
      <c r="Q66" s="275"/>
      <c r="R66" s="275"/>
      <c r="S66" s="413"/>
      <c r="T66" s="276"/>
      <c r="U66" s="276"/>
      <c r="V66" s="276"/>
      <c r="W66" s="276"/>
      <c r="X66" s="276"/>
      <c r="Y66" s="276"/>
      <c r="Z66" s="277"/>
      <c r="AA66" s="276"/>
      <c r="AB66" s="275"/>
      <c r="AC66" s="275"/>
      <c r="AD66" s="275"/>
      <c r="AE66" s="275"/>
      <c r="AF66" s="275"/>
      <c r="AG66" s="275"/>
      <c r="AH66" s="275"/>
      <c r="AI66" s="275"/>
      <c r="AJ66" s="275"/>
    </row>
    <row r="67" spans="2:36" ht="14.25" customHeight="1">
      <c r="B67" s="275"/>
      <c r="C67" s="275"/>
      <c r="D67" s="275"/>
      <c r="E67" s="275"/>
      <c r="F67" s="275"/>
      <c r="G67" s="275"/>
      <c r="H67" s="275"/>
      <c r="I67" s="275"/>
      <c r="J67" s="275"/>
      <c r="K67" s="275"/>
      <c r="L67" s="275"/>
      <c r="M67" s="275"/>
      <c r="N67" s="275"/>
      <c r="O67" s="275"/>
      <c r="P67" s="275"/>
      <c r="Q67" s="275"/>
      <c r="R67" s="275"/>
      <c r="S67" s="413"/>
      <c r="T67" s="276"/>
      <c r="U67" s="276"/>
      <c r="V67" s="276"/>
      <c r="W67" s="276"/>
      <c r="X67" s="276"/>
      <c r="Y67" s="276"/>
      <c r="Z67" s="277"/>
      <c r="AA67" s="276"/>
      <c r="AB67" s="275"/>
      <c r="AC67" s="275"/>
      <c r="AD67" s="275"/>
      <c r="AE67" s="275"/>
      <c r="AF67" s="275"/>
      <c r="AG67" s="275"/>
      <c r="AH67" s="275"/>
      <c r="AI67" s="275"/>
      <c r="AJ67" s="275"/>
    </row>
    <row r="68" spans="2:36" ht="14.25" customHeight="1">
      <c r="B68" s="275"/>
      <c r="C68" s="275"/>
      <c r="D68" s="275"/>
      <c r="E68" s="275"/>
      <c r="F68" s="275"/>
      <c r="G68" s="275"/>
      <c r="H68" s="275"/>
      <c r="I68" s="275"/>
      <c r="J68" s="275"/>
      <c r="K68" s="275"/>
      <c r="L68" s="275"/>
      <c r="M68" s="275"/>
      <c r="N68" s="275"/>
      <c r="O68" s="275"/>
      <c r="P68" s="275"/>
      <c r="Q68" s="275"/>
      <c r="R68" s="275"/>
      <c r="S68" s="276"/>
      <c r="T68" s="276"/>
      <c r="U68" s="276"/>
      <c r="V68" s="276"/>
      <c r="W68" s="276"/>
      <c r="X68" s="276"/>
      <c r="Y68" s="276"/>
      <c r="Z68" s="277"/>
      <c r="AA68" s="276"/>
      <c r="AB68" s="275"/>
      <c r="AC68" s="275"/>
      <c r="AD68" s="275"/>
      <c r="AE68" s="275"/>
      <c r="AF68" s="275"/>
      <c r="AG68" s="275"/>
      <c r="AH68" s="275"/>
      <c r="AI68" s="275"/>
      <c r="AJ68" s="275"/>
    </row>
    <row r="69" spans="2:36" ht="14.25" customHeight="1">
      <c r="C69" s="271"/>
      <c r="D69" s="271"/>
      <c r="E69" s="271"/>
      <c r="F69" s="271"/>
      <c r="G69" s="271"/>
      <c r="H69" s="271"/>
      <c r="I69" s="271"/>
      <c r="J69" s="271"/>
      <c r="K69" s="271"/>
      <c r="L69" s="271"/>
      <c r="M69" s="271"/>
      <c r="N69" s="271"/>
      <c r="O69" s="271"/>
      <c r="P69" s="271"/>
      <c r="Q69" s="271"/>
      <c r="R69" s="271"/>
      <c r="S69" s="272"/>
      <c r="T69" s="272"/>
      <c r="U69" s="272"/>
      <c r="V69" s="272"/>
      <c r="W69" s="272"/>
      <c r="X69" s="272"/>
      <c r="Y69" s="272"/>
      <c r="Z69" s="273"/>
      <c r="AA69" s="272"/>
      <c r="AB69" s="271"/>
      <c r="AC69" s="271"/>
      <c r="AD69" s="271"/>
      <c r="AE69" s="271"/>
      <c r="AF69" s="271"/>
      <c r="AG69" s="271"/>
      <c r="AH69" s="271"/>
      <c r="AI69" s="271"/>
    </row>
    <row r="70" spans="2:36" ht="14.25" customHeight="1">
      <c r="C70" s="271"/>
      <c r="D70" s="271"/>
      <c r="E70" s="271"/>
      <c r="F70" s="271"/>
      <c r="G70" s="271"/>
      <c r="H70" s="271"/>
      <c r="I70" s="271"/>
      <c r="J70" s="271"/>
      <c r="K70" s="271"/>
      <c r="L70" s="271"/>
      <c r="M70" s="271"/>
      <c r="N70" s="271"/>
      <c r="O70" s="271"/>
      <c r="P70" s="271"/>
      <c r="Q70" s="271"/>
      <c r="R70" s="271"/>
      <c r="S70" s="272"/>
      <c r="T70" s="272"/>
      <c r="U70" s="272"/>
      <c r="V70" s="272"/>
      <c r="W70" s="272"/>
      <c r="X70" s="272"/>
      <c r="Y70" s="272"/>
      <c r="Z70" s="273"/>
      <c r="AA70" s="272"/>
      <c r="AB70" s="271"/>
      <c r="AC70" s="271"/>
      <c r="AD70" s="271"/>
      <c r="AE70" s="271"/>
      <c r="AF70" s="271"/>
      <c r="AG70" s="271"/>
      <c r="AH70" s="271"/>
      <c r="AI70" s="271"/>
    </row>
    <row r="71" spans="2:36" ht="14.25" customHeight="1">
      <c r="C71" s="271"/>
      <c r="D71" s="271"/>
      <c r="E71" s="271"/>
      <c r="F71" s="271"/>
      <c r="G71" s="271"/>
      <c r="H71" s="271"/>
      <c r="I71" s="271"/>
      <c r="J71" s="271"/>
      <c r="K71" s="271"/>
      <c r="L71" s="271"/>
      <c r="M71" s="271"/>
      <c r="N71" s="271"/>
      <c r="O71" s="271"/>
      <c r="P71" s="271"/>
      <c r="Q71" s="271"/>
      <c r="R71" s="271"/>
      <c r="S71" s="272"/>
      <c r="T71" s="272"/>
      <c r="U71" s="272"/>
      <c r="V71" s="272"/>
      <c r="W71" s="272"/>
      <c r="X71" s="272"/>
      <c r="Y71" s="272"/>
      <c r="Z71" s="273"/>
      <c r="AA71" s="272"/>
      <c r="AB71" s="271"/>
      <c r="AC71" s="271"/>
      <c r="AD71" s="271"/>
      <c r="AE71" s="271"/>
      <c r="AF71" s="271"/>
      <c r="AG71" s="271"/>
      <c r="AH71" s="271"/>
    </row>
    <row r="72" spans="2:36" ht="14.25" customHeight="1">
      <c r="C72" s="271"/>
      <c r="D72" s="271"/>
      <c r="E72" s="271"/>
      <c r="F72" s="271"/>
      <c r="G72" s="271"/>
      <c r="H72" s="271"/>
      <c r="I72" s="271"/>
      <c r="J72" s="271"/>
      <c r="K72" s="271"/>
      <c r="L72" s="271"/>
      <c r="M72" s="271"/>
      <c r="N72" s="271"/>
      <c r="O72" s="271"/>
      <c r="P72" s="271"/>
      <c r="Q72" s="271"/>
      <c r="R72" s="271"/>
      <c r="S72" s="272"/>
      <c r="T72" s="272"/>
      <c r="U72" s="272"/>
      <c r="V72" s="272"/>
      <c r="W72" s="272"/>
      <c r="X72" s="272"/>
      <c r="Y72" s="272"/>
      <c r="Z72" s="273"/>
      <c r="AA72" s="272"/>
      <c r="AB72" s="271"/>
      <c r="AC72" s="271"/>
      <c r="AD72" s="271"/>
      <c r="AE72" s="271"/>
      <c r="AF72" s="271"/>
      <c r="AG72" s="271"/>
      <c r="AH72" s="271"/>
    </row>
    <row r="73" spans="2:36" ht="14.25" customHeight="1">
      <c r="C73" s="271"/>
      <c r="D73" s="271"/>
      <c r="E73" s="271"/>
      <c r="F73" s="271"/>
      <c r="G73" s="271"/>
      <c r="H73" s="271"/>
      <c r="I73" s="271"/>
      <c r="J73" s="271"/>
      <c r="K73" s="271"/>
      <c r="L73" s="271"/>
      <c r="M73" s="271"/>
      <c r="N73" s="271"/>
      <c r="O73" s="271"/>
      <c r="P73" s="271"/>
      <c r="Q73" s="271"/>
      <c r="R73" s="271"/>
      <c r="S73" s="272"/>
      <c r="T73" s="272"/>
      <c r="U73" s="272"/>
      <c r="V73" s="272"/>
      <c r="W73" s="272"/>
      <c r="X73" s="272"/>
      <c r="Y73" s="272"/>
      <c r="Z73" s="273"/>
      <c r="AA73" s="272"/>
      <c r="AB73" s="271"/>
      <c r="AC73" s="271"/>
      <c r="AD73" s="271"/>
      <c r="AE73" s="271"/>
      <c r="AF73" s="271"/>
      <c r="AG73" s="271"/>
      <c r="AH73" s="271"/>
    </row>
    <row r="74" spans="2:36" ht="14.25" customHeight="1"/>
    <row r="75" spans="2:36" ht="14.25" customHeight="1"/>
    <row r="76" spans="2:36" ht="14.25" customHeight="1"/>
    <row r="77" spans="2:36" ht="14.25" customHeight="1"/>
    <row r="78" spans="2:36" ht="14.25" customHeight="1"/>
    <row r="79" spans="2:36" ht="14.25" customHeight="1"/>
    <row r="80" spans="2:36"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sheetData>
  <sheetProtection password="CC02" sheet="1" objects="1" scenarios="1"/>
  <sortState ref="AC43:AD44">
    <sortCondition ref="AC41:AC42"/>
  </sortState>
  <mergeCells count="28">
    <mergeCell ref="AD53:AE53"/>
    <mergeCell ref="Z55:AA55"/>
    <mergeCell ref="D11:S15"/>
    <mergeCell ref="Y11:AE12"/>
    <mergeCell ref="Y14:AD15"/>
    <mergeCell ref="Z50:AA50"/>
    <mergeCell ref="Z51:AA51"/>
    <mergeCell ref="Z52:AA52"/>
    <mergeCell ref="J30:J31"/>
    <mergeCell ref="E7:G7"/>
    <mergeCell ref="E9:G9"/>
    <mergeCell ref="H9:S9"/>
    <mergeCell ref="D17:S19"/>
    <mergeCell ref="D20:S21"/>
    <mergeCell ref="D22:S23"/>
    <mergeCell ref="D24:S27"/>
    <mergeCell ref="Q30:Q31"/>
    <mergeCell ref="R30:R31"/>
    <mergeCell ref="K30:K31"/>
    <mergeCell ref="L30:L31"/>
    <mergeCell ref="M30:M31"/>
    <mergeCell ref="N30:N31"/>
    <mergeCell ref="O30:O31"/>
    <mergeCell ref="P30:P31"/>
    <mergeCell ref="D30:D31"/>
    <mergeCell ref="E30:E31"/>
    <mergeCell ref="F30:G30"/>
    <mergeCell ref="H30:I30"/>
  </mergeCells>
  <phoneticPr fontId="4"/>
  <dataValidations count="1">
    <dataValidation type="list" allowBlank="1" showInputMessage="1" showErrorMessage="1" sqref="L32:L33">
      <formula1>"男,女"</formula1>
    </dataValidation>
  </dataValidations>
  <hyperlinks>
    <hyperlink ref="E7:G7" location="競技者データ入力シート!A1" display="参加競技者データの入力シート"/>
    <hyperlink ref="E9:G9" location="'大会申込一覧表(印刷して提出)'!A1" display="'大会申込一覧表(印刷して提出)'!A1"/>
  </hyperlinks>
  <pageMargins left="0.7" right="0.7" top="0.75" bottom="0.75" header="0.3" footer="0.3"/>
  <pageSetup paperSize="9" orientation="portrait" horizontalDpi="0" verticalDpi="0"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データ!$J$2:$J$48</xm:f>
          </x14:formula1>
          <xm:sqref>Q32:Q33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C000"/>
  </sheetPr>
  <dimension ref="A1:BF106"/>
  <sheetViews>
    <sheetView showRowColHeaders="0" tabSelected="1" zoomScale="90" zoomScaleNormal="90" workbookViewId="0">
      <pane xSplit="1" ySplit="6" topLeftCell="B7" activePane="bottomRight" state="frozen"/>
      <selection pane="topRight" activeCell="B1" sqref="B1"/>
      <selection pane="bottomLeft" activeCell="A7" sqref="A7"/>
      <selection pane="bottomRight" activeCell="V1" sqref="V1:AF2"/>
    </sheetView>
  </sheetViews>
  <sheetFormatPr defaultColWidth="9" defaultRowHeight="13.5"/>
  <cols>
    <col min="1" max="1" width="5.625" style="57" bestFit="1" customWidth="1"/>
    <col min="2" max="2" width="7.25" style="16" customWidth="1"/>
    <col min="3" max="4" width="7.375" style="58" customWidth="1"/>
    <col min="5" max="6" width="6.625" style="59" customWidth="1"/>
    <col min="7" max="7" width="16.125" style="59" bestFit="1" customWidth="1"/>
    <col min="8" max="8" width="5.25" style="59" customWidth="1"/>
    <col min="9" max="9" width="5.25" style="60" customWidth="1"/>
    <col min="10" max="10" width="3.125" style="60" customWidth="1"/>
    <col min="11" max="12" width="5" style="60" bestFit="1" customWidth="1"/>
    <col min="13" max="13" width="11.375" style="59" customWidth="1"/>
    <col min="14" max="15" width="6.875" style="60" customWidth="1"/>
    <col min="16" max="16" width="16.125" style="61" customWidth="1"/>
    <col min="17" max="17" width="10.375" style="62" customWidth="1"/>
    <col min="18" max="18" width="13.875" style="63" hidden="1" customWidth="1"/>
    <col min="19" max="20" width="4.75" style="57" hidden="1" customWidth="1"/>
    <col min="21" max="21" width="16.125" style="61" customWidth="1"/>
    <col min="22" max="22" width="10.375" style="62" customWidth="1"/>
    <col min="23" max="23" width="15.75" style="63" hidden="1" customWidth="1"/>
    <col min="24" max="24" width="5" style="57" hidden="1" customWidth="1"/>
    <col min="25" max="25" width="3.625" style="57" hidden="1" customWidth="1"/>
    <col min="26" max="26" width="16.125" style="61" customWidth="1"/>
    <col min="27" max="27" width="10.375" style="62" customWidth="1"/>
    <col min="28" max="28" width="9.5" style="63" hidden="1" customWidth="1"/>
    <col min="29" max="29" width="1.625" style="57" hidden="1" customWidth="1"/>
    <col min="30" max="30" width="3.625" style="57" hidden="1" customWidth="1"/>
    <col min="31" max="31" width="16.125" style="61" customWidth="1"/>
    <col min="32" max="32" width="10.375" style="63" customWidth="1"/>
    <col min="33" max="33" width="13.25" style="63" hidden="1" customWidth="1"/>
    <col min="34" max="34" width="4.25" style="57" hidden="1" customWidth="1"/>
    <col min="35" max="35" width="3.625" style="57" hidden="1" customWidth="1"/>
    <col min="36" max="36" width="14.375" style="61" hidden="1" customWidth="1"/>
    <col min="37" max="37" width="9.625" style="62" hidden="1" customWidth="1"/>
    <col min="38" max="38" width="15.75" style="63" hidden="1" customWidth="1"/>
    <col min="39" max="40" width="3.625" style="57" hidden="1" customWidth="1"/>
    <col min="41" max="51" width="2.125" style="16" customWidth="1"/>
    <col min="52" max="52" width="2" style="87" hidden="1" customWidth="1"/>
    <col min="53" max="56" width="1.25" style="87" hidden="1" customWidth="1"/>
    <col min="57" max="58" width="1.25" style="16" hidden="1" customWidth="1"/>
    <col min="59" max="59" width="0" style="16" hidden="1" customWidth="1"/>
    <col min="60" max="60" width="3.625" style="16" bestFit="1" customWidth="1"/>
    <col min="61" max="61" width="17.25" style="16" bestFit="1" customWidth="1"/>
    <col min="62" max="62" width="2.625" style="16" bestFit="1" customWidth="1"/>
    <col min="63" max="63" width="3.625" style="16" bestFit="1" customWidth="1"/>
    <col min="64" max="64" width="2.625" style="16" bestFit="1" customWidth="1"/>
    <col min="65" max="65" width="3.625" style="16" bestFit="1" customWidth="1"/>
    <col min="66" max="66" width="3.625" style="16" customWidth="1"/>
    <col min="67" max="67" width="1.625" style="16" customWidth="1"/>
    <col min="68" max="68" width="5.5" style="16" customWidth="1"/>
    <col min="69" max="97" width="3.125" style="16" customWidth="1"/>
    <col min="98" max="99" width="3.625" style="16" bestFit="1" customWidth="1"/>
    <col min="100" max="100" width="17.25" style="16" bestFit="1" customWidth="1"/>
    <col min="101" max="101" width="3.625" style="16" bestFit="1" customWidth="1"/>
    <col min="102" max="16384" width="9" style="16"/>
  </cols>
  <sheetData>
    <row r="1" spans="1:58" s="15" customFormat="1" ht="30" customHeight="1">
      <c r="A1" s="519" t="s">
        <v>498</v>
      </c>
      <c r="B1" s="520"/>
      <c r="C1" s="520"/>
      <c r="D1" s="520"/>
      <c r="E1" s="520"/>
      <c r="F1" s="520"/>
      <c r="G1" s="520"/>
      <c r="H1" s="520"/>
      <c r="I1" s="520"/>
      <c r="J1" s="520"/>
      <c r="K1" s="520"/>
      <c r="L1" s="520"/>
      <c r="M1" s="520"/>
      <c r="N1" s="520"/>
      <c r="O1" s="521"/>
      <c r="P1" s="522" t="str">
        <f>IF('大会申込一覧表(印刷して提出)'!P6:S6="","",'大会申込一覧表(印刷して提出)'!P6:S6)</f>
        <v/>
      </c>
      <c r="Q1" s="523"/>
      <c r="R1" s="524"/>
      <c r="S1" s="524"/>
      <c r="T1" s="525"/>
      <c r="U1" s="526"/>
      <c r="V1" s="527" t="s">
        <v>500</v>
      </c>
      <c r="W1" s="528"/>
      <c r="X1" s="528"/>
      <c r="Y1" s="528"/>
      <c r="Z1" s="528"/>
      <c r="AA1" s="528"/>
      <c r="AB1" s="528"/>
      <c r="AC1" s="528"/>
      <c r="AD1" s="528"/>
      <c r="AE1" s="528"/>
      <c r="AF1" s="529"/>
      <c r="AG1" s="530"/>
      <c r="AH1" s="530"/>
      <c r="AI1" s="530"/>
      <c r="AJ1" s="530"/>
      <c r="AK1" s="530"/>
      <c r="AL1" s="530"/>
      <c r="AM1" s="530"/>
      <c r="AN1" s="530"/>
      <c r="AO1" s="531"/>
      <c r="AP1" s="531"/>
      <c r="AQ1" s="531"/>
      <c r="AR1" s="531"/>
      <c r="AS1" s="532"/>
      <c r="AT1" s="532"/>
      <c r="AU1" s="532"/>
    </row>
    <row r="2" spans="1:58" s="101" customFormat="1" ht="30.75" customHeight="1" thickBot="1">
      <c r="A2" s="533"/>
      <c r="B2" s="534"/>
      <c r="C2" s="534"/>
      <c r="D2" s="534"/>
      <c r="E2" s="534"/>
      <c r="F2" s="534"/>
      <c r="G2" s="534"/>
      <c r="H2" s="534"/>
      <c r="I2" s="534"/>
      <c r="J2" s="534"/>
      <c r="K2" s="534"/>
      <c r="L2" s="534"/>
      <c r="M2" s="534"/>
      <c r="N2" s="534"/>
      <c r="O2" s="535"/>
      <c r="P2" s="536" t="s">
        <v>499</v>
      </c>
      <c r="Q2" s="536"/>
      <c r="R2" s="524"/>
      <c r="S2" s="537"/>
      <c r="T2" s="538"/>
      <c r="U2" s="539" t="str">
        <f>IF(U1="","",(VLOOKUP(U1,データ!W2:X201,2,FALSE)))</f>
        <v/>
      </c>
      <c r="V2" s="540"/>
      <c r="W2" s="541"/>
      <c r="X2" s="541"/>
      <c r="Y2" s="541"/>
      <c r="Z2" s="541"/>
      <c r="AA2" s="541"/>
      <c r="AB2" s="541"/>
      <c r="AC2" s="541"/>
      <c r="AD2" s="541"/>
      <c r="AE2" s="541"/>
      <c r="AF2" s="542"/>
      <c r="AG2" s="530"/>
      <c r="AH2" s="530"/>
      <c r="AI2" s="530"/>
      <c r="AJ2" s="530"/>
      <c r="AK2" s="530"/>
      <c r="AL2" s="530"/>
      <c r="AM2" s="530"/>
      <c r="AN2" s="530"/>
      <c r="AO2" s="543"/>
      <c r="AP2" s="543"/>
      <c r="AQ2" s="543"/>
      <c r="AR2" s="543"/>
      <c r="AS2" s="543"/>
      <c r="AT2" s="543"/>
      <c r="AU2" s="543"/>
    </row>
    <row r="3" spans="1:58" ht="17.100000000000001" customHeight="1">
      <c r="A3" s="404" t="s">
        <v>128</v>
      </c>
      <c r="B3" s="405" t="s">
        <v>129</v>
      </c>
      <c r="C3" s="406" t="s">
        <v>130</v>
      </c>
      <c r="D3" s="407"/>
      <c r="E3" s="406" t="s">
        <v>131</v>
      </c>
      <c r="F3" s="407"/>
      <c r="G3" s="408" t="s">
        <v>132</v>
      </c>
      <c r="H3" s="409" t="s">
        <v>7</v>
      </c>
      <c r="I3" s="409" t="s">
        <v>133</v>
      </c>
      <c r="J3" s="409" t="s">
        <v>134</v>
      </c>
      <c r="K3" s="409" t="s">
        <v>135</v>
      </c>
      <c r="L3" s="409" t="s">
        <v>136</v>
      </c>
      <c r="M3" s="410" t="s">
        <v>137</v>
      </c>
      <c r="N3" s="411" t="s">
        <v>138</v>
      </c>
      <c r="O3" s="412" t="s">
        <v>139</v>
      </c>
      <c r="P3" s="544" t="s">
        <v>285</v>
      </c>
      <c r="Q3" s="545" t="s">
        <v>141</v>
      </c>
      <c r="R3" s="546"/>
      <c r="S3" s="547" t="s">
        <v>142</v>
      </c>
      <c r="T3" s="548" t="s">
        <v>143</v>
      </c>
      <c r="U3" s="549" t="s">
        <v>496</v>
      </c>
      <c r="V3" s="550" t="s">
        <v>141</v>
      </c>
      <c r="W3" s="551"/>
      <c r="X3" s="552" t="s">
        <v>142</v>
      </c>
      <c r="Y3" s="553" t="s">
        <v>143</v>
      </c>
      <c r="Z3" s="554" t="s">
        <v>286</v>
      </c>
      <c r="AA3" s="555" t="s">
        <v>141</v>
      </c>
      <c r="AB3" s="556"/>
      <c r="AC3" s="557" t="s">
        <v>142</v>
      </c>
      <c r="AD3" s="558" t="s">
        <v>143</v>
      </c>
      <c r="AE3" s="559" t="s">
        <v>497</v>
      </c>
      <c r="AF3" s="560" t="s">
        <v>141</v>
      </c>
      <c r="AG3" s="561"/>
      <c r="AH3" s="562" t="s">
        <v>142</v>
      </c>
      <c r="AI3" s="563" t="s">
        <v>143</v>
      </c>
      <c r="AJ3" s="564" t="s">
        <v>147</v>
      </c>
      <c r="AK3" s="565" t="s">
        <v>141</v>
      </c>
      <c r="AL3" s="566"/>
      <c r="AM3" s="567" t="s">
        <v>142</v>
      </c>
      <c r="AN3" s="568" t="s">
        <v>143</v>
      </c>
      <c r="AO3" s="532"/>
      <c r="AP3" s="532"/>
      <c r="AQ3" s="532"/>
      <c r="AR3" s="532"/>
      <c r="AS3" s="532"/>
      <c r="AT3" s="532"/>
      <c r="AU3" s="532"/>
    </row>
    <row r="4" spans="1:58" ht="17.100000000000001" customHeight="1" thickBot="1">
      <c r="A4" s="414"/>
      <c r="B4" s="415"/>
      <c r="C4" s="416" t="s">
        <v>148</v>
      </c>
      <c r="D4" s="416" t="s">
        <v>149</v>
      </c>
      <c r="E4" s="416" t="s">
        <v>150</v>
      </c>
      <c r="F4" s="416" t="s">
        <v>151</v>
      </c>
      <c r="G4" s="417"/>
      <c r="H4" s="418"/>
      <c r="I4" s="418"/>
      <c r="J4" s="418"/>
      <c r="K4" s="418"/>
      <c r="L4" s="418"/>
      <c r="M4" s="419"/>
      <c r="N4" s="420"/>
      <c r="O4" s="421"/>
      <c r="P4" s="569"/>
      <c r="Q4" s="570"/>
      <c r="R4" s="571" t="s">
        <v>153</v>
      </c>
      <c r="S4" s="572"/>
      <c r="T4" s="573"/>
      <c r="U4" s="574"/>
      <c r="V4" s="575"/>
      <c r="W4" s="576" t="s">
        <v>153</v>
      </c>
      <c r="X4" s="577"/>
      <c r="Y4" s="578"/>
      <c r="Z4" s="579"/>
      <c r="AA4" s="580"/>
      <c r="AB4" s="581" t="s">
        <v>153</v>
      </c>
      <c r="AC4" s="582"/>
      <c r="AD4" s="583"/>
      <c r="AE4" s="584"/>
      <c r="AF4" s="585"/>
      <c r="AG4" s="586" t="s">
        <v>153</v>
      </c>
      <c r="AH4" s="587"/>
      <c r="AI4" s="588"/>
      <c r="AJ4" s="589"/>
      <c r="AK4" s="590" t="s">
        <v>152</v>
      </c>
      <c r="AL4" s="590" t="s">
        <v>153</v>
      </c>
      <c r="AM4" s="591"/>
      <c r="AN4" s="592"/>
      <c r="AO4" s="532"/>
      <c r="AP4" s="532"/>
      <c r="AQ4" s="532"/>
      <c r="AR4" s="532"/>
      <c r="AS4" s="532"/>
      <c r="AT4" s="532"/>
      <c r="AU4" s="532"/>
    </row>
    <row r="5" spans="1:58" ht="18" customHeight="1" thickTop="1">
      <c r="A5" s="422" t="s">
        <v>154</v>
      </c>
      <c r="B5" s="423" t="s">
        <v>155</v>
      </c>
      <c r="C5" s="424" t="s">
        <v>156</v>
      </c>
      <c r="D5" s="424" t="s">
        <v>157</v>
      </c>
      <c r="E5" s="424" t="s">
        <v>158</v>
      </c>
      <c r="F5" s="425" t="s">
        <v>159</v>
      </c>
      <c r="G5" s="426" t="s">
        <v>160</v>
      </c>
      <c r="H5" s="427" t="s">
        <v>161</v>
      </c>
      <c r="I5" s="428" t="s">
        <v>162</v>
      </c>
      <c r="J5" s="429" t="s">
        <v>163</v>
      </c>
      <c r="K5" s="430">
        <v>2001</v>
      </c>
      <c r="L5" s="430" t="s">
        <v>164</v>
      </c>
      <c r="M5" s="430" t="s">
        <v>165</v>
      </c>
      <c r="N5" s="431" t="s">
        <v>23</v>
      </c>
      <c r="O5" s="432" t="s">
        <v>166</v>
      </c>
      <c r="P5" s="593" t="s">
        <v>34</v>
      </c>
      <c r="Q5" s="594" t="s">
        <v>508</v>
      </c>
      <c r="R5" s="595" t="s">
        <v>167</v>
      </c>
      <c r="S5" s="596" t="s">
        <v>168</v>
      </c>
      <c r="T5" s="597" t="s">
        <v>168</v>
      </c>
      <c r="U5" s="593" t="s">
        <v>19</v>
      </c>
      <c r="V5" s="594" t="s">
        <v>502</v>
      </c>
      <c r="W5" s="595" t="s">
        <v>169</v>
      </c>
      <c r="X5" s="596" t="s">
        <v>287</v>
      </c>
      <c r="Y5" s="597" t="s">
        <v>170</v>
      </c>
      <c r="Z5" s="593" t="s">
        <v>40</v>
      </c>
      <c r="AA5" s="594" t="s">
        <v>503</v>
      </c>
      <c r="AB5" s="595" t="s">
        <v>171</v>
      </c>
      <c r="AC5" s="596" t="s">
        <v>168</v>
      </c>
      <c r="AD5" s="597" t="s">
        <v>168</v>
      </c>
      <c r="AE5" s="593" t="s">
        <v>25</v>
      </c>
      <c r="AF5" s="594" t="s">
        <v>505</v>
      </c>
      <c r="AG5" s="598" t="s">
        <v>171</v>
      </c>
      <c r="AH5" s="599" t="s">
        <v>172</v>
      </c>
      <c r="AI5" s="600" t="s">
        <v>168</v>
      </c>
      <c r="AJ5" s="601" t="s">
        <v>173</v>
      </c>
      <c r="AK5" s="602" t="s">
        <v>174</v>
      </c>
      <c r="AL5" s="603" t="s">
        <v>169</v>
      </c>
      <c r="AM5" s="604"/>
      <c r="AN5" s="600" t="s">
        <v>168</v>
      </c>
      <c r="AO5" s="532"/>
      <c r="AP5" s="532"/>
      <c r="AQ5" s="532"/>
      <c r="AR5" s="532"/>
      <c r="AS5" s="532"/>
      <c r="AT5" s="532"/>
      <c r="AU5" s="532"/>
    </row>
    <row r="6" spans="1:58" ht="18" customHeight="1" thickBot="1">
      <c r="A6" s="605" t="s">
        <v>154</v>
      </c>
      <c r="B6" s="606">
        <v>4567</v>
      </c>
      <c r="C6" s="607" t="s">
        <v>175</v>
      </c>
      <c r="D6" s="607" t="s">
        <v>176</v>
      </c>
      <c r="E6" s="607" t="s">
        <v>177</v>
      </c>
      <c r="F6" s="608" t="s">
        <v>178</v>
      </c>
      <c r="G6" s="609" t="s">
        <v>179</v>
      </c>
      <c r="H6" s="610" t="s">
        <v>180</v>
      </c>
      <c r="I6" s="611" t="s">
        <v>181</v>
      </c>
      <c r="J6" s="612" t="s">
        <v>182</v>
      </c>
      <c r="K6" s="613">
        <v>1980</v>
      </c>
      <c r="L6" s="613" t="s">
        <v>183</v>
      </c>
      <c r="M6" s="613" t="s">
        <v>184</v>
      </c>
      <c r="N6" s="612" t="s">
        <v>46</v>
      </c>
      <c r="O6" s="614" t="s">
        <v>185</v>
      </c>
      <c r="P6" s="615" t="s">
        <v>92</v>
      </c>
      <c r="Q6" s="616" t="s">
        <v>501</v>
      </c>
      <c r="R6" s="617" t="s">
        <v>186</v>
      </c>
      <c r="S6" s="618"/>
      <c r="T6" s="619"/>
      <c r="U6" s="615" t="s">
        <v>33</v>
      </c>
      <c r="V6" s="616" t="s">
        <v>507</v>
      </c>
      <c r="W6" s="617" t="s">
        <v>187</v>
      </c>
      <c r="X6" s="620" t="s">
        <v>172</v>
      </c>
      <c r="Y6" s="619"/>
      <c r="Z6" s="615" t="s">
        <v>88</v>
      </c>
      <c r="AA6" s="616" t="s">
        <v>506</v>
      </c>
      <c r="AB6" s="617" t="s">
        <v>188</v>
      </c>
      <c r="AC6" s="618"/>
      <c r="AD6" s="619"/>
      <c r="AE6" s="615" t="s">
        <v>26</v>
      </c>
      <c r="AF6" s="616" t="s">
        <v>504</v>
      </c>
      <c r="AG6" s="621"/>
      <c r="AH6" s="622"/>
      <c r="AI6" s="623"/>
      <c r="AJ6" s="624" t="s">
        <v>189</v>
      </c>
      <c r="AK6" s="625" t="s">
        <v>190</v>
      </c>
      <c r="AL6" s="626"/>
      <c r="AM6" s="627"/>
      <c r="AN6" s="623"/>
      <c r="AO6" s="532"/>
      <c r="AP6" s="532"/>
      <c r="AQ6" s="532"/>
      <c r="AR6" s="532"/>
      <c r="AS6" s="532"/>
      <c r="AT6" s="532"/>
      <c r="AU6" s="532"/>
    </row>
    <row r="7" spans="1:58" ht="18" customHeight="1">
      <c r="A7" s="628" t="str">
        <f>IF($C7&amp;$D7="","",1)</f>
        <v/>
      </c>
      <c r="B7" s="124"/>
      <c r="C7" s="125"/>
      <c r="D7" s="125"/>
      <c r="E7" s="125"/>
      <c r="F7" s="126"/>
      <c r="G7" s="127"/>
      <c r="H7" s="128"/>
      <c r="I7" s="129"/>
      <c r="J7" s="130"/>
      <c r="K7" s="130"/>
      <c r="L7" s="130"/>
      <c r="M7" s="131"/>
      <c r="N7" s="132"/>
      <c r="O7" s="209"/>
      <c r="P7" s="133"/>
      <c r="Q7" s="204"/>
      <c r="R7" s="134"/>
      <c r="S7" s="135"/>
      <c r="T7" s="136"/>
      <c r="U7" s="137"/>
      <c r="V7" s="204"/>
      <c r="W7" s="134"/>
      <c r="X7" s="138"/>
      <c r="Y7" s="136"/>
      <c r="Z7" s="137"/>
      <c r="AA7" s="204"/>
      <c r="AB7" s="134"/>
      <c r="AC7" s="139"/>
      <c r="AD7" s="136"/>
      <c r="AE7" s="137"/>
      <c r="AF7" s="204"/>
      <c r="AG7" s="112"/>
      <c r="AH7" s="108" t="str">
        <f>IF(AE7="","","A")</f>
        <v/>
      </c>
      <c r="AI7" s="19"/>
      <c r="AJ7" s="17"/>
      <c r="AK7" s="18"/>
      <c r="AL7" s="21"/>
      <c r="AM7" s="20"/>
      <c r="AN7" s="19"/>
      <c r="BA7" s="88" t="str">
        <f>IF(H7="一般","A",(IF(H7="大学","A",(IF(H7="高校","C",(IF(H7="中学","D",(IF(H7="小学","E","")))))))))</f>
        <v/>
      </c>
      <c r="BB7" s="88" t="str">
        <f>IF(I7="男",1,(IF(I7="女",2,"")))</f>
        <v/>
      </c>
      <c r="BC7" s="88" t="str">
        <f>"_29"&amp;BA7&amp;BB7</f>
        <v>_29</v>
      </c>
      <c r="BD7" s="87" t="str">
        <f>"_30"&amp;BA7&amp;BB7</f>
        <v>_30</v>
      </c>
      <c r="BE7" s="91" t="str">
        <f>"_29R"&amp;BA7&amp;BB7</f>
        <v>_29R</v>
      </c>
      <c r="BF7" s="91" t="str">
        <f>"_30R"&amp;BA7&amp;BB7</f>
        <v>_30R</v>
      </c>
    </row>
    <row r="8" spans="1:58" ht="18" customHeight="1">
      <c r="A8" s="629" t="str">
        <f>IF($C8&amp;$D8="","",COUNT($A$7:A7)+1)</f>
        <v/>
      </c>
      <c r="B8" s="140"/>
      <c r="C8" s="141"/>
      <c r="D8" s="141"/>
      <c r="E8" s="141"/>
      <c r="F8" s="142"/>
      <c r="G8" s="143"/>
      <c r="H8" s="144"/>
      <c r="I8" s="145"/>
      <c r="J8" s="146"/>
      <c r="K8" s="146"/>
      <c r="L8" s="146"/>
      <c r="M8" s="147"/>
      <c r="N8" s="148"/>
      <c r="O8" s="210" t="str">
        <f t="shared" ref="O8:O71" si="0">IF(C8="","","JPN")</f>
        <v/>
      </c>
      <c r="P8" s="149"/>
      <c r="Q8" s="205"/>
      <c r="R8" s="150"/>
      <c r="S8" s="151"/>
      <c r="T8" s="152"/>
      <c r="U8" s="149"/>
      <c r="V8" s="205"/>
      <c r="W8" s="150"/>
      <c r="X8" s="153"/>
      <c r="Y8" s="152"/>
      <c r="Z8" s="149"/>
      <c r="AA8" s="205"/>
      <c r="AB8" s="150"/>
      <c r="AC8" s="151"/>
      <c r="AD8" s="152"/>
      <c r="AE8" s="149"/>
      <c r="AF8" s="205"/>
      <c r="AG8" s="113"/>
      <c r="AH8" s="109" t="str">
        <f t="shared" ref="AH8:AH71" si="1">IF(AE8="","","A")</f>
        <v/>
      </c>
      <c r="AI8" s="25"/>
      <c r="AJ8" s="22"/>
      <c r="AK8" s="23"/>
      <c r="AL8" s="26"/>
      <c r="AM8" s="24"/>
      <c r="AN8" s="25"/>
      <c r="BA8" s="88" t="str">
        <f t="shared" ref="BA8:BA71" si="2">IF(H8="一般","A",(IF(H8="大学","A",(IF(H8="高校","C",(IF(H8="中学","D",(IF(H8="小学","E","")))))))))</f>
        <v/>
      </c>
      <c r="BB8" s="88" t="str">
        <f t="shared" ref="BB8:BB71" si="3">IF(I8="男",1,(IF(I8="女",2,"")))</f>
        <v/>
      </c>
      <c r="BC8" s="88" t="str">
        <f t="shared" ref="BC8:BC10" si="4">"_29"&amp;BA8&amp;BB8</f>
        <v>_29</v>
      </c>
      <c r="BD8" s="87" t="str">
        <f t="shared" ref="BD8:BD10" si="5">"_30"&amp;BA8&amp;BB8</f>
        <v>_30</v>
      </c>
      <c r="BE8" s="91" t="str">
        <f t="shared" ref="BE8:BE71" si="6">"_29R"&amp;BA8&amp;BB8</f>
        <v>_29R</v>
      </c>
      <c r="BF8" s="91" t="str">
        <f t="shared" ref="BF8:BF71" si="7">"_30R"&amp;BA8&amp;BB8</f>
        <v>_30R</v>
      </c>
    </row>
    <row r="9" spans="1:58" ht="18" customHeight="1">
      <c r="A9" s="629" t="str">
        <f>IF($C9&amp;$D9="","",COUNT($A$7:A8)+1)</f>
        <v/>
      </c>
      <c r="B9" s="140"/>
      <c r="C9" s="141"/>
      <c r="D9" s="141"/>
      <c r="E9" s="141"/>
      <c r="F9" s="142"/>
      <c r="G9" s="143"/>
      <c r="H9" s="144"/>
      <c r="I9" s="145"/>
      <c r="J9" s="146"/>
      <c r="K9" s="146"/>
      <c r="L9" s="146"/>
      <c r="M9" s="154"/>
      <c r="N9" s="148"/>
      <c r="O9" s="210" t="str">
        <f t="shared" si="0"/>
        <v/>
      </c>
      <c r="P9" s="149"/>
      <c r="Q9" s="205"/>
      <c r="R9" s="150"/>
      <c r="S9" s="151"/>
      <c r="T9" s="152"/>
      <c r="U9" s="149"/>
      <c r="V9" s="205"/>
      <c r="W9" s="150"/>
      <c r="X9" s="155"/>
      <c r="Y9" s="152"/>
      <c r="Z9" s="149"/>
      <c r="AA9" s="205"/>
      <c r="AB9" s="150"/>
      <c r="AC9" s="151"/>
      <c r="AD9" s="152"/>
      <c r="AE9" s="149"/>
      <c r="AF9" s="205"/>
      <c r="AG9" s="113"/>
      <c r="AH9" s="110" t="str">
        <f t="shared" si="1"/>
        <v/>
      </c>
      <c r="AI9" s="25"/>
      <c r="AJ9" s="22"/>
      <c r="AK9" s="23"/>
      <c r="AL9" s="26"/>
      <c r="AM9" s="24"/>
      <c r="AN9" s="25"/>
      <c r="BA9" s="88" t="str">
        <f t="shared" si="2"/>
        <v/>
      </c>
      <c r="BB9" s="88" t="str">
        <f t="shared" si="3"/>
        <v/>
      </c>
      <c r="BC9" s="88" t="str">
        <f t="shared" si="4"/>
        <v>_29</v>
      </c>
      <c r="BD9" s="87" t="str">
        <f t="shared" si="5"/>
        <v>_30</v>
      </c>
      <c r="BE9" s="91" t="str">
        <f t="shared" si="6"/>
        <v>_29R</v>
      </c>
      <c r="BF9" s="91" t="str">
        <f t="shared" si="7"/>
        <v>_30R</v>
      </c>
    </row>
    <row r="10" spans="1:58" ht="18" customHeight="1">
      <c r="A10" s="629" t="str">
        <f>IF($C10&amp;$D10="","",COUNT($A$7:A9)+1)</f>
        <v/>
      </c>
      <c r="B10" s="140"/>
      <c r="C10" s="141"/>
      <c r="D10" s="141"/>
      <c r="E10" s="141"/>
      <c r="F10" s="142"/>
      <c r="G10" s="143"/>
      <c r="H10" s="144"/>
      <c r="I10" s="145"/>
      <c r="J10" s="146"/>
      <c r="K10" s="146"/>
      <c r="L10" s="146"/>
      <c r="M10" s="147"/>
      <c r="N10" s="148"/>
      <c r="O10" s="210" t="str">
        <f t="shared" si="0"/>
        <v/>
      </c>
      <c r="P10" s="149"/>
      <c r="Q10" s="205"/>
      <c r="R10" s="150"/>
      <c r="S10" s="156"/>
      <c r="T10" s="152"/>
      <c r="U10" s="149"/>
      <c r="V10" s="205"/>
      <c r="W10" s="150"/>
      <c r="X10" s="155"/>
      <c r="Y10" s="152"/>
      <c r="Z10" s="149"/>
      <c r="AA10" s="205"/>
      <c r="AB10" s="150"/>
      <c r="AC10" s="151"/>
      <c r="AD10" s="152"/>
      <c r="AE10" s="149"/>
      <c r="AF10" s="205"/>
      <c r="AG10" s="113"/>
      <c r="AH10" s="110" t="str">
        <f t="shared" si="1"/>
        <v/>
      </c>
      <c r="AI10" s="25"/>
      <c r="AJ10" s="22"/>
      <c r="AK10" s="23"/>
      <c r="AL10" s="26"/>
      <c r="AM10" s="24"/>
      <c r="AN10" s="25"/>
      <c r="BA10" s="88" t="str">
        <f t="shared" si="2"/>
        <v/>
      </c>
      <c r="BB10" s="88" t="str">
        <f t="shared" si="3"/>
        <v/>
      </c>
      <c r="BC10" s="88" t="str">
        <f t="shared" si="4"/>
        <v>_29</v>
      </c>
      <c r="BD10" s="87" t="str">
        <f t="shared" si="5"/>
        <v>_30</v>
      </c>
      <c r="BE10" s="91" t="str">
        <f t="shared" si="6"/>
        <v>_29R</v>
      </c>
      <c r="BF10" s="91" t="str">
        <f t="shared" si="7"/>
        <v>_30R</v>
      </c>
    </row>
    <row r="11" spans="1:58" ht="18" customHeight="1">
      <c r="A11" s="630" t="str">
        <f>IF($C11&amp;$D11="","",COUNT($A$7:A10)+1)</f>
        <v/>
      </c>
      <c r="B11" s="157"/>
      <c r="C11" s="158"/>
      <c r="D11" s="158"/>
      <c r="E11" s="158"/>
      <c r="F11" s="159"/>
      <c r="G11" s="160"/>
      <c r="H11" s="161"/>
      <c r="I11" s="162"/>
      <c r="J11" s="163"/>
      <c r="K11" s="163"/>
      <c r="L11" s="163"/>
      <c r="M11" s="164"/>
      <c r="N11" s="165"/>
      <c r="O11" s="211" t="str">
        <f t="shared" si="0"/>
        <v/>
      </c>
      <c r="P11" s="166"/>
      <c r="Q11" s="206"/>
      <c r="R11" s="167"/>
      <c r="S11" s="168"/>
      <c r="T11" s="169"/>
      <c r="U11" s="166"/>
      <c r="V11" s="206"/>
      <c r="W11" s="167"/>
      <c r="X11" s="170"/>
      <c r="Y11" s="169"/>
      <c r="Z11" s="166"/>
      <c r="AA11" s="206"/>
      <c r="AB11" s="167"/>
      <c r="AC11" s="168"/>
      <c r="AD11" s="169"/>
      <c r="AE11" s="166"/>
      <c r="AF11" s="206"/>
      <c r="AG11" s="114"/>
      <c r="AH11" s="111" t="str">
        <f t="shared" si="1"/>
        <v/>
      </c>
      <c r="AI11" s="30"/>
      <c r="AJ11" s="27"/>
      <c r="AK11" s="28"/>
      <c r="AL11" s="31"/>
      <c r="AM11" s="29"/>
      <c r="AN11" s="30"/>
      <c r="BA11" s="88" t="str">
        <f t="shared" si="2"/>
        <v/>
      </c>
      <c r="BB11" s="88" t="str">
        <f t="shared" si="3"/>
        <v/>
      </c>
      <c r="BC11" s="88" t="str">
        <f t="shared" ref="BC11:BC74" si="8">"_29"&amp;BA11&amp;BB11</f>
        <v>_29</v>
      </c>
      <c r="BD11" s="87" t="str">
        <f t="shared" ref="BD11:BD74" si="9">"_30"&amp;BA11&amp;BB11</f>
        <v>_30</v>
      </c>
      <c r="BE11" s="91" t="str">
        <f t="shared" si="6"/>
        <v>_29R</v>
      </c>
      <c r="BF11" s="91" t="str">
        <f t="shared" si="7"/>
        <v>_30R</v>
      </c>
    </row>
    <row r="12" spans="1:58" ht="18" customHeight="1">
      <c r="A12" s="631" t="str">
        <f>IF($C12&amp;$D12="","",COUNT($A$7:A11)+1)</f>
        <v/>
      </c>
      <c r="B12" s="171"/>
      <c r="C12" s="172"/>
      <c r="D12" s="173"/>
      <c r="E12" s="173"/>
      <c r="F12" s="174"/>
      <c r="G12" s="175"/>
      <c r="H12" s="176"/>
      <c r="I12" s="177"/>
      <c r="J12" s="178"/>
      <c r="K12" s="178"/>
      <c r="L12" s="178"/>
      <c r="M12" s="179"/>
      <c r="N12" s="180"/>
      <c r="O12" s="178" t="str">
        <f t="shared" si="0"/>
        <v/>
      </c>
      <c r="P12" s="181"/>
      <c r="Q12" s="207"/>
      <c r="R12" s="182"/>
      <c r="S12" s="183"/>
      <c r="T12" s="184"/>
      <c r="U12" s="185"/>
      <c r="V12" s="207"/>
      <c r="W12" s="182"/>
      <c r="X12" s="186"/>
      <c r="Y12" s="184"/>
      <c r="Z12" s="185"/>
      <c r="AA12" s="207"/>
      <c r="AB12" s="182"/>
      <c r="AC12" s="187"/>
      <c r="AD12" s="184"/>
      <c r="AE12" s="185"/>
      <c r="AF12" s="207"/>
      <c r="AG12" s="115"/>
      <c r="AH12" s="108" t="str">
        <f t="shared" si="1"/>
        <v/>
      </c>
      <c r="AI12" s="34"/>
      <c r="AJ12" s="32"/>
      <c r="AK12" s="33"/>
      <c r="AL12" s="36"/>
      <c r="AM12" s="35"/>
      <c r="AN12" s="34"/>
      <c r="BA12" s="88" t="str">
        <f t="shared" si="2"/>
        <v/>
      </c>
      <c r="BB12" s="88" t="str">
        <f t="shared" si="3"/>
        <v/>
      </c>
      <c r="BC12" s="88" t="str">
        <f t="shared" si="8"/>
        <v>_29</v>
      </c>
      <c r="BD12" s="87" t="str">
        <f t="shared" si="9"/>
        <v>_30</v>
      </c>
      <c r="BE12" s="91" t="str">
        <f t="shared" si="6"/>
        <v>_29R</v>
      </c>
      <c r="BF12" s="91" t="str">
        <f t="shared" si="7"/>
        <v>_30R</v>
      </c>
    </row>
    <row r="13" spans="1:58" ht="18" customHeight="1">
      <c r="A13" s="629" t="str">
        <f>IF($C13&amp;$D13="","",COUNT($A$7:A12)+1)</f>
        <v/>
      </c>
      <c r="B13" s="140"/>
      <c r="C13" s="141"/>
      <c r="D13" s="141"/>
      <c r="E13" s="141"/>
      <c r="F13" s="142"/>
      <c r="G13" s="143"/>
      <c r="H13" s="144"/>
      <c r="I13" s="145"/>
      <c r="J13" s="146"/>
      <c r="K13" s="147"/>
      <c r="L13" s="147"/>
      <c r="M13" s="147"/>
      <c r="N13" s="148"/>
      <c r="O13" s="146" t="str">
        <f t="shared" si="0"/>
        <v/>
      </c>
      <c r="P13" s="149"/>
      <c r="Q13" s="205"/>
      <c r="R13" s="188"/>
      <c r="S13" s="151"/>
      <c r="T13" s="152"/>
      <c r="U13" s="149"/>
      <c r="V13" s="205"/>
      <c r="W13" s="188"/>
      <c r="X13" s="153"/>
      <c r="Y13" s="152"/>
      <c r="Z13" s="149"/>
      <c r="AA13" s="205"/>
      <c r="AB13" s="188"/>
      <c r="AC13" s="151"/>
      <c r="AD13" s="152"/>
      <c r="AE13" s="149"/>
      <c r="AF13" s="205"/>
      <c r="AG13" s="116"/>
      <c r="AH13" s="109" t="str">
        <f t="shared" si="1"/>
        <v/>
      </c>
      <c r="AI13" s="25"/>
      <c r="AJ13" s="22"/>
      <c r="AK13" s="23"/>
      <c r="AL13" s="26"/>
      <c r="AM13" s="24"/>
      <c r="AN13" s="25"/>
      <c r="BA13" s="88" t="str">
        <f t="shared" si="2"/>
        <v/>
      </c>
      <c r="BB13" s="88" t="str">
        <f t="shared" si="3"/>
        <v/>
      </c>
      <c r="BC13" s="88" t="str">
        <f t="shared" si="8"/>
        <v>_29</v>
      </c>
      <c r="BD13" s="87" t="str">
        <f t="shared" si="9"/>
        <v>_30</v>
      </c>
      <c r="BE13" s="91" t="str">
        <f t="shared" si="6"/>
        <v>_29R</v>
      </c>
      <c r="BF13" s="91" t="str">
        <f t="shared" si="7"/>
        <v>_30R</v>
      </c>
    </row>
    <row r="14" spans="1:58" ht="18" customHeight="1">
      <c r="A14" s="629" t="str">
        <f>IF($C14&amp;$D14="","",COUNT($A$7:A13)+1)</f>
        <v/>
      </c>
      <c r="B14" s="140"/>
      <c r="C14" s="141"/>
      <c r="D14" s="141"/>
      <c r="E14" s="141"/>
      <c r="F14" s="142"/>
      <c r="G14" s="143"/>
      <c r="H14" s="144"/>
      <c r="I14" s="145"/>
      <c r="J14" s="146"/>
      <c r="K14" s="147"/>
      <c r="L14" s="147"/>
      <c r="M14" s="147"/>
      <c r="N14" s="148"/>
      <c r="O14" s="146" t="str">
        <f t="shared" si="0"/>
        <v/>
      </c>
      <c r="P14" s="149"/>
      <c r="Q14" s="205"/>
      <c r="R14" s="188"/>
      <c r="S14" s="151"/>
      <c r="T14" s="152"/>
      <c r="U14" s="149"/>
      <c r="V14" s="205"/>
      <c r="W14" s="188"/>
      <c r="X14" s="155"/>
      <c r="Y14" s="152"/>
      <c r="Z14" s="149"/>
      <c r="AA14" s="205"/>
      <c r="AB14" s="188"/>
      <c r="AC14" s="151"/>
      <c r="AD14" s="152"/>
      <c r="AE14" s="149"/>
      <c r="AF14" s="205"/>
      <c r="AG14" s="116"/>
      <c r="AH14" s="110" t="str">
        <f t="shared" si="1"/>
        <v/>
      </c>
      <c r="AI14" s="25"/>
      <c r="AJ14" s="22"/>
      <c r="AK14" s="23"/>
      <c r="AL14" s="26"/>
      <c r="AM14" s="24"/>
      <c r="AN14" s="25"/>
      <c r="BA14" s="88" t="str">
        <f t="shared" si="2"/>
        <v/>
      </c>
      <c r="BB14" s="88" t="str">
        <f t="shared" si="3"/>
        <v/>
      </c>
      <c r="BC14" s="88" t="str">
        <f t="shared" si="8"/>
        <v>_29</v>
      </c>
      <c r="BD14" s="87" t="str">
        <f t="shared" si="9"/>
        <v>_30</v>
      </c>
      <c r="BE14" s="91" t="str">
        <f t="shared" si="6"/>
        <v>_29R</v>
      </c>
      <c r="BF14" s="91" t="str">
        <f t="shared" si="7"/>
        <v>_30R</v>
      </c>
    </row>
    <row r="15" spans="1:58" ht="18" customHeight="1">
      <c r="A15" s="629" t="str">
        <f>IF($C15&amp;$D15="","",COUNT($A$7:A14)+1)</f>
        <v/>
      </c>
      <c r="B15" s="140"/>
      <c r="C15" s="141"/>
      <c r="D15" s="141"/>
      <c r="E15" s="141"/>
      <c r="F15" s="142"/>
      <c r="G15" s="143"/>
      <c r="H15" s="144"/>
      <c r="I15" s="145"/>
      <c r="J15" s="146"/>
      <c r="K15" s="147"/>
      <c r="L15" s="147"/>
      <c r="M15" s="147"/>
      <c r="N15" s="148"/>
      <c r="O15" s="146" t="str">
        <f t="shared" si="0"/>
        <v/>
      </c>
      <c r="P15" s="149"/>
      <c r="Q15" s="205"/>
      <c r="R15" s="188"/>
      <c r="S15" s="151"/>
      <c r="T15" s="152"/>
      <c r="U15" s="149"/>
      <c r="V15" s="205"/>
      <c r="W15" s="188"/>
      <c r="X15" s="155"/>
      <c r="Y15" s="152"/>
      <c r="Z15" s="149"/>
      <c r="AA15" s="205"/>
      <c r="AB15" s="188"/>
      <c r="AC15" s="151"/>
      <c r="AD15" s="152"/>
      <c r="AE15" s="149"/>
      <c r="AF15" s="205"/>
      <c r="AG15" s="116"/>
      <c r="AH15" s="110" t="str">
        <f t="shared" si="1"/>
        <v/>
      </c>
      <c r="AI15" s="25"/>
      <c r="AJ15" s="22"/>
      <c r="AK15" s="23"/>
      <c r="AL15" s="26"/>
      <c r="AM15" s="24"/>
      <c r="AN15" s="25"/>
      <c r="BA15" s="88" t="str">
        <f t="shared" si="2"/>
        <v/>
      </c>
      <c r="BB15" s="88" t="str">
        <f t="shared" si="3"/>
        <v/>
      </c>
      <c r="BC15" s="88" t="str">
        <f t="shared" si="8"/>
        <v>_29</v>
      </c>
      <c r="BD15" s="87" t="str">
        <f t="shared" si="9"/>
        <v>_30</v>
      </c>
      <c r="BE15" s="91" t="str">
        <f t="shared" si="6"/>
        <v>_29R</v>
      </c>
      <c r="BF15" s="91" t="str">
        <f t="shared" si="7"/>
        <v>_30R</v>
      </c>
    </row>
    <row r="16" spans="1:58" ht="18" customHeight="1">
      <c r="A16" s="630" t="str">
        <f>IF($C16&amp;$D16="","",COUNT($A$7:A15)+1)</f>
        <v/>
      </c>
      <c r="B16" s="157"/>
      <c r="C16" s="158"/>
      <c r="D16" s="158"/>
      <c r="E16" s="158"/>
      <c r="F16" s="159"/>
      <c r="G16" s="160"/>
      <c r="H16" s="161"/>
      <c r="I16" s="162"/>
      <c r="J16" s="163"/>
      <c r="K16" s="164"/>
      <c r="L16" s="164"/>
      <c r="M16" s="164"/>
      <c r="N16" s="165"/>
      <c r="O16" s="163" t="str">
        <f t="shared" si="0"/>
        <v/>
      </c>
      <c r="P16" s="166"/>
      <c r="Q16" s="206"/>
      <c r="R16" s="189"/>
      <c r="S16" s="168"/>
      <c r="T16" s="169"/>
      <c r="U16" s="166"/>
      <c r="V16" s="206"/>
      <c r="W16" s="189"/>
      <c r="X16" s="170"/>
      <c r="Y16" s="169"/>
      <c r="Z16" s="166"/>
      <c r="AA16" s="206"/>
      <c r="AB16" s="189"/>
      <c r="AC16" s="168"/>
      <c r="AD16" s="169"/>
      <c r="AE16" s="166"/>
      <c r="AF16" s="206"/>
      <c r="AG16" s="117"/>
      <c r="AH16" s="111" t="str">
        <f t="shared" si="1"/>
        <v/>
      </c>
      <c r="AI16" s="30"/>
      <c r="AJ16" s="27"/>
      <c r="AK16" s="28"/>
      <c r="AL16" s="31"/>
      <c r="AM16" s="29"/>
      <c r="AN16" s="30"/>
      <c r="BA16" s="88" t="str">
        <f t="shared" si="2"/>
        <v/>
      </c>
      <c r="BB16" s="88" t="str">
        <f t="shared" si="3"/>
        <v/>
      </c>
      <c r="BC16" s="88" t="str">
        <f t="shared" si="8"/>
        <v>_29</v>
      </c>
      <c r="BD16" s="87" t="str">
        <f t="shared" si="9"/>
        <v>_30</v>
      </c>
      <c r="BE16" s="91" t="str">
        <f t="shared" si="6"/>
        <v>_29R</v>
      </c>
      <c r="BF16" s="91" t="str">
        <f t="shared" si="7"/>
        <v>_30R</v>
      </c>
    </row>
    <row r="17" spans="1:58" ht="18" customHeight="1">
      <c r="A17" s="631" t="str">
        <f>IF($C17&amp;$D17="","",COUNT($A$7:A16)+1)</f>
        <v/>
      </c>
      <c r="B17" s="171"/>
      <c r="C17" s="172"/>
      <c r="D17" s="173"/>
      <c r="E17" s="173"/>
      <c r="F17" s="174"/>
      <c r="G17" s="175"/>
      <c r="H17" s="176"/>
      <c r="I17" s="177"/>
      <c r="J17" s="178"/>
      <c r="K17" s="178"/>
      <c r="L17" s="178"/>
      <c r="M17" s="179"/>
      <c r="N17" s="180"/>
      <c r="O17" s="178" t="str">
        <f t="shared" si="0"/>
        <v/>
      </c>
      <c r="P17" s="181"/>
      <c r="Q17" s="207"/>
      <c r="R17" s="182"/>
      <c r="S17" s="183"/>
      <c r="T17" s="184"/>
      <c r="U17" s="185"/>
      <c r="V17" s="207"/>
      <c r="W17" s="182"/>
      <c r="X17" s="186"/>
      <c r="Y17" s="184"/>
      <c r="Z17" s="185"/>
      <c r="AA17" s="207"/>
      <c r="AB17" s="182"/>
      <c r="AC17" s="187"/>
      <c r="AD17" s="184"/>
      <c r="AE17" s="185"/>
      <c r="AF17" s="207"/>
      <c r="AG17" s="118"/>
      <c r="AH17" s="108" t="str">
        <f t="shared" si="1"/>
        <v/>
      </c>
      <c r="AI17" s="34"/>
      <c r="AJ17" s="32"/>
      <c r="AK17" s="33"/>
      <c r="AL17" s="36"/>
      <c r="AM17" s="35"/>
      <c r="AN17" s="34"/>
      <c r="BA17" s="88" t="str">
        <f t="shared" si="2"/>
        <v/>
      </c>
      <c r="BB17" s="88" t="str">
        <f t="shared" si="3"/>
        <v/>
      </c>
      <c r="BC17" s="88" t="str">
        <f t="shared" si="8"/>
        <v>_29</v>
      </c>
      <c r="BD17" s="87" t="str">
        <f t="shared" si="9"/>
        <v>_30</v>
      </c>
      <c r="BE17" s="91" t="str">
        <f t="shared" si="6"/>
        <v>_29R</v>
      </c>
      <c r="BF17" s="91" t="str">
        <f t="shared" si="7"/>
        <v>_30R</v>
      </c>
    </row>
    <row r="18" spans="1:58" ht="18" customHeight="1">
      <c r="A18" s="629" t="str">
        <f>IF($C18&amp;$D18="","",COUNT($A$7:A17)+1)</f>
        <v/>
      </c>
      <c r="B18" s="140"/>
      <c r="C18" s="141"/>
      <c r="D18" s="141"/>
      <c r="E18" s="141"/>
      <c r="F18" s="142"/>
      <c r="G18" s="143"/>
      <c r="H18" s="144"/>
      <c r="I18" s="145"/>
      <c r="J18" s="146"/>
      <c r="K18" s="147"/>
      <c r="L18" s="147"/>
      <c r="M18" s="147"/>
      <c r="N18" s="148"/>
      <c r="O18" s="146" t="str">
        <f t="shared" si="0"/>
        <v/>
      </c>
      <c r="P18" s="149"/>
      <c r="Q18" s="205"/>
      <c r="R18" s="188"/>
      <c r="S18" s="151"/>
      <c r="T18" s="152"/>
      <c r="U18" s="149"/>
      <c r="V18" s="205"/>
      <c r="W18" s="188"/>
      <c r="X18" s="153"/>
      <c r="Y18" s="152"/>
      <c r="Z18" s="149"/>
      <c r="AA18" s="205"/>
      <c r="AB18" s="188"/>
      <c r="AC18" s="151"/>
      <c r="AD18" s="152"/>
      <c r="AE18" s="149"/>
      <c r="AF18" s="205"/>
      <c r="AG18" s="116"/>
      <c r="AH18" s="109" t="str">
        <f t="shared" si="1"/>
        <v/>
      </c>
      <c r="AI18" s="25"/>
      <c r="AJ18" s="22"/>
      <c r="AK18" s="23"/>
      <c r="AL18" s="26"/>
      <c r="AM18" s="24"/>
      <c r="AN18" s="25"/>
      <c r="BA18" s="88" t="str">
        <f t="shared" si="2"/>
        <v/>
      </c>
      <c r="BB18" s="88" t="str">
        <f t="shared" si="3"/>
        <v/>
      </c>
      <c r="BC18" s="88" t="str">
        <f t="shared" si="8"/>
        <v>_29</v>
      </c>
      <c r="BD18" s="87" t="str">
        <f t="shared" si="9"/>
        <v>_30</v>
      </c>
      <c r="BE18" s="91" t="str">
        <f t="shared" si="6"/>
        <v>_29R</v>
      </c>
      <c r="BF18" s="91" t="str">
        <f t="shared" si="7"/>
        <v>_30R</v>
      </c>
    </row>
    <row r="19" spans="1:58" ht="18" customHeight="1">
      <c r="A19" s="629" t="str">
        <f>IF($C19&amp;$D19="","",COUNT($A$7:A18)+1)</f>
        <v/>
      </c>
      <c r="B19" s="140"/>
      <c r="C19" s="141"/>
      <c r="D19" s="141"/>
      <c r="E19" s="141"/>
      <c r="F19" s="142"/>
      <c r="G19" s="143"/>
      <c r="H19" s="144"/>
      <c r="I19" s="145"/>
      <c r="J19" s="146"/>
      <c r="K19" s="147"/>
      <c r="L19" s="147"/>
      <c r="M19" s="147"/>
      <c r="N19" s="148"/>
      <c r="O19" s="146" t="str">
        <f t="shared" si="0"/>
        <v/>
      </c>
      <c r="P19" s="149"/>
      <c r="Q19" s="205"/>
      <c r="R19" s="188"/>
      <c r="S19" s="151"/>
      <c r="T19" s="152"/>
      <c r="U19" s="149"/>
      <c r="V19" s="205"/>
      <c r="W19" s="188"/>
      <c r="X19" s="155"/>
      <c r="Y19" s="152"/>
      <c r="Z19" s="149"/>
      <c r="AA19" s="205"/>
      <c r="AB19" s="188"/>
      <c r="AC19" s="151"/>
      <c r="AD19" s="152"/>
      <c r="AE19" s="149"/>
      <c r="AF19" s="205"/>
      <c r="AG19" s="116"/>
      <c r="AH19" s="110" t="str">
        <f t="shared" si="1"/>
        <v/>
      </c>
      <c r="AI19" s="25"/>
      <c r="AJ19" s="22"/>
      <c r="AK19" s="23"/>
      <c r="AL19" s="26"/>
      <c r="AM19" s="24"/>
      <c r="AN19" s="25"/>
      <c r="BA19" s="88" t="str">
        <f t="shared" si="2"/>
        <v/>
      </c>
      <c r="BB19" s="88" t="str">
        <f t="shared" si="3"/>
        <v/>
      </c>
      <c r="BC19" s="88" t="str">
        <f t="shared" si="8"/>
        <v>_29</v>
      </c>
      <c r="BD19" s="87" t="str">
        <f t="shared" si="9"/>
        <v>_30</v>
      </c>
      <c r="BE19" s="91" t="str">
        <f t="shared" si="6"/>
        <v>_29R</v>
      </c>
      <c r="BF19" s="91" t="str">
        <f t="shared" si="7"/>
        <v>_30R</v>
      </c>
    </row>
    <row r="20" spans="1:58" ht="18" customHeight="1">
      <c r="A20" s="629" t="str">
        <f>IF($C20&amp;$D20="","",COUNT($A$7:A19)+1)</f>
        <v/>
      </c>
      <c r="B20" s="140"/>
      <c r="C20" s="141"/>
      <c r="D20" s="141"/>
      <c r="E20" s="141"/>
      <c r="F20" s="142"/>
      <c r="G20" s="143"/>
      <c r="H20" s="144"/>
      <c r="I20" s="145"/>
      <c r="J20" s="146"/>
      <c r="K20" s="147"/>
      <c r="L20" s="147"/>
      <c r="M20" s="147"/>
      <c r="N20" s="148"/>
      <c r="O20" s="146" t="str">
        <f t="shared" si="0"/>
        <v/>
      </c>
      <c r="P20" s="149"/>
      <c r="Q20" s="205"/>
      <c r="R20" s="188"/>
      <c r="S20" s="151"/>
      <c r="T20" s="152"/>
      <c r="U20" s="149"/>
      <c r="V20" s="205"/>
      <c r="W20" s="188"/>
      <c r="X20" s="155"/>
      <c r="Y20" s="152"/>
      <c r="Z20" s="149"/>
      <c r="AA20" s="205"/>
      <c r="AB20" s="188"/>
      <c r="AC20" s="151"/>
      <c r="AD20" s="152"/>
      <c r="AE20" s="149"/>
      <c r="AF20" s="205"/>
      <c r="AG20" s="116"/>
      <c r="AH20" s="110" t="str">
        <f t="shared" si="1"/>
        <v/>
      </c>
      <c r="AI20" s="25"/>
      <c r="AJ20" s="22"/>
      <c r="AK20" s="23"/>
      <c r="AL20" s="26"/>
      <c r="AM20" s="24"/>
      <c r="AN20" s="25"/>
      <c r="BA20" s="88" t="str">
        <f t="shared" si="2"/>
        <v/>
      </c>
      <c r="BB20" s="88" t="str">
        <f t="shared" si="3"/>
        <v/>
      </c>
      <c r="BC20" s="88" t="str">
        <f t="shared" si="8"/>
        <v>_29</v>
      </c>
      <c r="BD20" s="87" t="str">
        <f t="shared" si="9"/>
        <v>_30</v>
      </c>
      <c r="BE20" s="91" t="str">
        <f t="shared" si="6"/>
        <v>_29R</v>
      </c>
      <c r="BF20" s="91" t="str">
        <f t="shared" si="7"/>
        <v>_30R</v>
      </c>
    </row>
    <row r="21" spans="1:58" ht="18" customHeight="1">
      <c r="A21" s="630" t="str">
        <f>IF($C21&amp;$D21="","",COUNT($A$7:A20)+1)</f>
        <v/>
      </c>
      <c r="B21" s="157"/>
      <c r="C21" s="158"/>
      <c r="D21" s="158"/>
      <c r="E21" s="158"/>
      <c r="F21" s="159"/>
      <c r="G21" s="160"/>
      <c r="H21" s="161"/>
      <c r="I21" s="162"/>
      <c r="J21" s="163"/>
      <c r="K21" s="164"/>
      <c r="L21" s="164"/>
      <c r="M21" s="164"/>
      <c r="N21" s="165"/>
      <c r="O21" s="163" t="str">
        <f t="shared" si="0"/>
        <v/>
      </c>
      <c r="P21" s="166"/>
      <c r="Q21" s="206"/>
      <c r="R21" s="189"/>
      <c r="S21" s="168"/>
      <c r="T21" s="169"/>
      <c r="U21" s="166"/>
      <c r="V21" s="206"/>
      <c r="W21" s="189"/>
      <c r="X21" s="170"/>
      <c r="Y21" s="169"/>
      <c r="Z21" s="166"/>
      <c r="AA21" s="206"/>
      <c r="AB21" s="189"/>
      <c r="AC21" s="168"/>
      <c r="AD21" s="169"/>
      <c r="AE21" s="166"/>
      <c r="AF21" s="206"/>
      <c r="AG21" s="117"/>
      <c r="AH21" s="111" t="str">
        <f t="shared" si="1"/>
        <v/>
      </c>
      <c r="AI21" s="30"/>
      <c r="AJ21" s="27"/>
      <c r="AK21" s="28"/>
      <c r="AL21" s="31"/>
      <c r="AM21" s="29"/>
      <c r="AN21" s="30"/>
      <c r="BA21" s="88" t="str">
        <f t="shared" si="2"/>
        <v/>
      </c>
      <c r="BB21" s="88" t="str">
        <f t="shared" si="3"/>
        <v/>
      </c>
      <c r="BC21" s="88" t="str">
        <f t="shared" si="8"/>
        <v>_29</v>
      </c>
      <c r="BD21" s="87" t="str">
        <f t="shared" si="9"/>
        <v>_30</v>
      </c>
      <c r="BE21" s="91" t="str">
        <f t="shared" si="6"/>
        <v>_29R</v>
      </c>
      <c r="BF21" s="91" t="str">
        <f t="shared" si="7"/>
        <v>_30R</v>
      </c>
    </row>
    <row r="22" spans="1:58" ht="18" customHeight="1">
      <c r="A22" s="631" t="str">
        <f>IF($C22&amp;$D22="","",COUNT($A$7:A21)+1)</f>
        <v/>
      </c>
      <c r="B22" s="171"/>
      <c r="C22" s="172"/>
      <c r="D22" s="173"/>
      <c r="E22" s="173"/>
      <c r="F22" s="174"/>
      <c r="G22" s="175"/>
      <c r="H22" s="176"/>
      <c r="I22" s="177"/>
      <c r="J22" s="178"/>
      <c r="K22" s="178"/>
      <c r="L22" s="178"/>
      <c r="M22" s="179"/>
      <c r="N22" s="180"/>
      <c r="O22" s="178" t="str">
        <f t="shared" si="0"/>
        <v/>
      </c>
      <c r="P22" s="181"/>
      <c r="Q22" s="207"/>
      <c r="R22" s="182"/>
      <c r="S22" s="183"/>
      <c r="T22" s="184"/>
      <c r="U22" s="185"/>
      <c r="V22" s="207"/>
      <c r="W22" s="182"/>
      <c r="X22" s="186"/>
      <c r="Y22" s="184"/>
      <c r="Z22" s="185"/>
      <c r="AA22" s="207"/>
      <c r="AB22" s="182"/>
      <c r="AC22" s="187"/>
      <c r="AD22" s="184"/>
      <c r="AE22" s="185"/>
      <c r="AF22" s="207"/>
      <c r="AG22" s="118"/>
      <c r="AH22" s="108" t="str">
        <f t="shared" si="1"/>
        <v/>
      </c>
      <c r="AI22" s="34"/>
      <c r="AJ22" s="32"/>
      <c r="AK22" s="33"/>
      <c r="AL22" s="36"/>
      <c r="AM22" s="35"/>
      <c r="AN22" s="34"/>
      <c r="BA22" s="88" t="str">
        <f t="shared" si="2"/>
        <v/>
      </c>
      <c r="BB22" s="88" t="str">
        <f t="shared" si="3"/>
        <v/>
      </c>
      <c r="BC22" s="88" t="str">
        <f t="shared" si="8"/>
        <v>_29</v>
      </c>
      <c r="BD22" s="87" t="str">
        <f t="shared" si="9"/>
        <v>_30</v>
      </c>
      <c r="BE22" s="91" t="str">
        <f t="shared" si="6"/>
        <v>_29R</v>
      </c>
      <c r="BF22" s="91" t="str">
        <f t="shared" si="7"/>
        <v>_30R</v>
      </c>
    </row>
    <row r="23" spans="1:58" ht="18" customHeight="1">
      <c r="A23" s="629" t="str">
        <f>IF($C23&amp;$D23="","",COUNT($A$7:A22)+1)</f>
        <v/>
      </c>
      <c r="B23" s="140"/>
      <c r="C23" s="141"/>
      <c r="D23" s="141"/>
      <c r="E23" s="141"/>
      <c r="F23" s="142"/>
      <c r="G23" s="143"/>
      <c r="H23" s="144"/>
      <c r="I23" s="145"/>
      <c r="J23" s="146"/>
      <c r="K23" s="147"/>
      <c r="L23" s="147"/>
      <c r="M23" s="147"/>
      <c r="N23" s="148"/>
      <c r="O23" s="146" t="str">
        <f t="shared" si="0"/>
        <v/>
      </c>
      <c r="P23" s="149"/>
      <c r="Q23" s="205"/>
      <c r="R23" s="188"/>
      <c r="S23" s="151"/>
      <c r="T23" s="152"/>
      <c r="U23" s="149"/>
      <c r="V23" s="205"/>
      <c r="W23" s="188"/>
      <c r="X23" s="153"/>
      <c r="Y23" s="152"/>
      <c r="Z23" s="149"/>
      <c r="AA23" s="205"/>
      <c r="AB23" s="188"/>
      <c r="AC23" s="151"/>
      <c r="AD23" s="152"/>
      <c r="AE23" s="149"/>
      <c r="AF23" s="205"/>
      <c r="AG23" s="116"/>
      <c r="AH23" s="109" t="str">
        <f t="shared" si="1"/>
        <v/>
      </c>
      <c r="AI23" s="25"/>
      <c r="AJ23" s="22"/>
      <c r="AK23" s="23"/>
      <c r="AL23" s="26"/>
      <c r="AM23" s="24"/>
      <c r="AN23" s="25"/>
      <c r="BA23" s="88" t="str">
        <f t="shared" si="2"/>
        <v/>
      </c>
      <c r="BB23" s="88" t="str">
        <f t="shared" si="3"/>
        <v/>
      </c>
      <c r="BC23" s="88" t="str">
        <f t="shared" si="8"/>
        <v>_29</v>
      </c>
      <c r="BD23" s="87" t="str">
        <f t="shared" si="9"/>
        <v>_30</v>
      </c>
      <c r="BE23" s="91" t="str">
        <f t="shared" si="6"/>
        <v>_29R</v>
      </c>
      <c r="BF23" s="91" t="str">
        <f t="shared" si="7"/>
        <v>_30R</v>
      </c>
    </row>
    <row r="24" spans="1:58" ht="18" customHeight="1">
      <c r="A24" s="629" t="str">
        <f>IF($C24&amp;$D24="","",COUNT($A$7:A23)+1)</f>
        <v/>
      </c>
      <c r="B24" s="140"/>
      <c r="C24" s="141"/>
      <c r="D24" s="141"/>
      <c r="E24" s="141"/>
      <c r="F24" s="142"/>
      <c r="G24" s="143"/>
      <c r="H24" s="144"/>
      <c r="I24" s="145"/>
      <c r="J24" s="146"/>
      <c r="K24" s="147"/>
      <c r="L24" s="147"/>
      <c r="M24" s="147"/>
      <c r="N24" s="148"/>
      <c r="O24" s="146" t="str">
        <f t="shared" si="0"/>
        <v/>
      </c>
      <c r="P24" s="149"/>
      <c r="Q24" s="205"/>
      <c r="R24" s="188"/>
      <c r="S24" s="151"/>
      <c r="T24" s="152"/>
      <c r="U24" s="149"/>
      <c r="V24" s="205"/>
      <c r="W24" s="188"/>
      <c r="X24" s="155"/>
      <c r="Y24" s="152"/>
      <c r="Z24" s="149"/>
      <c r="AA24" s="205"/>
      <c r="AB24" s="188"/>
      <c r="AC24" s="151"/>
      <c r="AD24" s="152"/>
      <c r="AE24" s="149"/>
      <c r="AF24" s="205"/>
      <c r="AG24" s="116"/>
      <c r="AH24" s="110" t="str">
        <f t="shared" si="1"/>
        <v/>
      </c>
      <c r="AI24" s="25"/>
      <c r="AJ24" s="22"/>
      <c r="AK24" s="23"/>
      <c r="AL24" s="26"/>
      <c r="AM24" s="24"/>
      <c r="AN24" s="25"/>
      <c r="BA24" s="88" t="str">
        <f t="shared" si="2"/>
        <v/>
      </c>
      <c r="BB24" s="88" t="str">
        <f t="shared" si="3"/>
        <v/>
      </c>
      <c r="BC24" s="88" t="str">
        <f t="shared" si="8"/>
        <v>_29</v>
      </c>
      <c r="BD24" s="87" t="str">
        <f t="shared" si="9"/>
        <v>_30</v>
      </c>
      <c r="BE24" s="91" t="str">
        <f t="shared" si="6"/>
        <v>_29R</v>
      </c>
      <c r="BF24" s="91" t="str">
        <f t="shared" si="7"/>
        <v>_30R</v>
      </c>
    </row>
    <row r="25" spans="1:58" ht="18" customHeight="1">
      <c r="A25" s="629" t="str">
        <f>IF($C25&amp;$D25="","",COUNT($A$7:A24)+1)</f>
        <v/>
      </c>
      <c r="B25" s="140"/>
      <c r="C25" s="141"/>
      <c r="D25" s="141"/>
      <c r="E25" s="141"/>
      <c r="F25" s="142"/>
      <c r="G25" s="143"/>
      <c r="H25" s="144"/>
      <c r="I25" s="145"/>
      <c r="J25" s="146"/>
      <c r="K25" s="147"/>
      <c r="L25" s="147"/>
      <c r="M25" s="147"/>
      <c r="N25" s="148"/>
      <c r="O25" s="146" t="str">
        <f t="shared" si="0"/>
        <v/>
      </c>
      <c r="P25" s="149"/>
      <c r="Q25" s="205"/>
      <c r="R25" s="188"/>
      <c r="S25" s="151"/>
      <c r="T25" s="152"/>
      <c r="U25" s="149"/>
      <c r="V25" s="205"/>
      <c r="W25" s="188"/>
      <c r="X25" s="155"/>
      <c r="Y25" s="152"/>
      <c r="Z25" s="149"/>
      <c r="AA25" s="205"/>
      <c r="AB25" s="188"/>
      <c r="AC25" s="151"/>
      <c r="AD25" s="152"/>
      <c r="AE25" s="149"/>
      <c r="AF25" s="205"/>
      <c r="AG25" s="116"/>
      <c r="AH25" s="110" t="str">
        <f t="shared" si="1"/>
        <v/>
      </c>
      <c r="AI25" s="25"/>
      <c r="AJ25" s="22"/>
      <c r="AK25" s="23"/>
      <c r="AL25" s="26"/>
      <c r="AM25" s="24"/>
      <c r="AN25" s="25"/>
      <c r="BA25" s="88" t="str">
        <f t="shared" si="2"/>
        <v/>
      </c>
      <c r="BB25" s="88" t="str">
        <f t="shared" si="3"/>
        <v/>
      </c>
      <c r="BC25" s="88" t="str">
        <f t="shared" si="8"/>
        <v>_29</v>
      </c>
      <c r="BD25" s="87" t="str">
        <f t="shared" si="9"/>
        <v>_30</v>
      </c>
      <c r="BE25" s="91" t="str">
        <f t="shared" si="6"/>
        <v>_29R</v>
      </c>
      <c r="BF25" s="91" t="str">
        <f t="shared" si="7"/>
        <v>_30R</v>
      </c>
    </row>
    <row r="26" spans="1:58" ht="18" customHeight="1">
      <c r="A26" s="630" t="str">
        <f>IF($C26&amp;$D26="","",COUNT($A$7:A25)+1)</f>
        <v/>
      </c>
      <c r="B26" s="157"/>
      <c r="C26" s="158"/>
      <c r="D26" s="158"/>
      <c r="E26" s="158"/>
      <c r="F26" s="159"/>
      <c r="G26" s="160"/>
      <c r="H26" s="161"/>
      <c r="I26" s="162"/>
      <c r="J26" s="163"/>
      <c r="K26" s="164"/>
      <c r="L26" s="164"/>
      <c r="M26" s="164"/>
      <c r="N26" s="165"/>
      <c r="O26" s="163" t="str">
        <f t="shared" si="0"/>
        <v/>
      </c>
      <c r="P26" s="166"/>
      <c r="Q26" s="206"/>
      <c r="R26" s="189"/>
      <c r="S26" s="168"/>
      <c r="T26" s="169"/>
      <c r="U26" s="166"/>
      <c r="V26" s="206"/>
      <c r="W26" s="189"/>
      <c r="X26" s="170"/>
      <c r="Y26" s="169"/>
      <c r="Z26" s="166"/>
      <c r="AA26" s="206"/>
      <c r="AB26" s="189"/>
      <c r="AC26" s="168"/>
      <c r="AD26" s="169"/>
      <c r="AE26" s="166"/>
      <c r="AF26" s="206"/>
      <c r="AG26" s="117"/>
      <c r="AH26" s="111" t="str">
        <f t="shared" si="1"/>
        <v/>
      </c>
      <c r="AI26" s="30"/>
      <c r="AJ26" s="27"/>
      <c r="AK26" s="28"/>
      <c r="AL26" s="31"/>
      <c r="AM26" s="29"/>
      <c r="AN26" s="30"/>
      <c r="BA26" s="88" t="str">
        <f t="shared" si="2"/>
        <v/>
      </c>
      <c r="BB26" s="88" t="str">
        <f t="shared" si="3"/>
        <v/>
      </c>
      <c r="BC26" s="88" t="str">
        <f t="shared" si="8"/>
        <v>_29</v>
      </c>
      <c r="BD26" s="87" t="str">
        <f t="shared" si="9"/>
        <v>_30</v>
      </c>
      <c r="BE26" s="91" t="str">
        <f t="shared" si="6"/>
        <v>_29R</v>
      </c>
      <c r="BF26" s="91" t="str">
        <f t="shared" si="7"/>
        <v>_30R</v>
      </c>
    </row>
    <row r="27" spans="1:58" ht="18" customHeight="1">
      <c r="A27" s="631" t="str">
        <f>IF($C27&amp;$D27="","",COUNT($A$7:A26)+1)</f>
        <v/>
      </c>
      <c r="B27" s="171"/>
      <c r="C27" s="172"/>
      <c r="D27" s="173"/>
      <c r="E27" s="173"/>
      <c r="F27" s="174"/>
      <c r="G27" s="175"/>
      <c r="H27" s="176"/>
      <c r="I27" s="177"/>
      <c r="J27" s="178"/>
      <c r="K27" s="178"/>
      <c r="L27" s="178"/>
      <c r="M27" s="179"/>
      <c r="N27" s="180"/>
      <c r="O27" s="178" t="str">
        <f t="shared" si="0"/>
        <v/>
      </c>
      <c r="P27" s="181"/>
      <c r="Q27" s="207"/>
      <c r="R27" s="182"/>
      <c r="S27" s="183"/>
      <c r="T27" s="184"/>
      <c r="U27" s="185"/>
      <c r="V27" s="207"/>
      <c r="W27" s="182"/>
      <c r="X27" s="186"/>
      <c r="Y27" s="184"/>
      <c r="Z27" s="185"/>
      <c r="AA27" s="207"/>
      <c r="AB27" s="182"/>
      <c r="AC27" s="187"/>
      <c r="AD27" s="184"/>
      <c r="AE27" s="185"/>
      <c r="AF27" s="207"/>
      <c r="AG27" s="118"/>
      <c r="AH27" s="108" t="str">
        <f t="shared" si="1"/>
        <v/>
      </c>
      <c r="AI27" s="34"/>
      <c r="AJ27" s="32"/>
      <c r="AK27" s="33"/>
      <c r="AL27" s="36"/>
      <c r="AM27" s="35"/>
      <c r="AN27" s="34"/>
      <c r="BA27" s="88" t="str">
        <f t="shared" si="2"/>
        <v/>
      </c>
      <c r="BB27" s="88" t="str">
        <f t="shared" si="3"/>
        <v/>
      </c>
      <c r="BC27" s="88" t="str">
        <f t="shared" si="8"/>
        <v>_29</v>
      </c>
      <c r="BD27" s="87" t="str">
        <f t="shared" si="9"/>
        <v>_30</v>
      </c>
      <c r="BE27" s="91" t="str">
        <f t="shared" si="6"/>
        <v>_29R</v>
      </c>
      <c r="BF27" s="91" t="str">
        <f t="shared" si="7"/>
        <v>_30R</v>
      </c>
    </row>
    <row r="28" spans="1:58" ht="18" customHeight="1">
      <c r="A28" s="629" t="str">
        <f>IF($C28&amp;$D28="","",COUNT($A$7:A27)+1)</f>
        <v/>
      </c>
      <c r="B28" s="140"/>
      <c r="C28" s="141"/>
      <c r="D28" s="141"/>
      <c r="E28" s="141"/>
      <c r="F28" s="142"/>
      <c r="G28" s="143"/>
      <c r="H28" s="144"/>
      <c r="I28" s="145"/>
      <c r="J28" s="146"/>
      <c r="K28" s="147"/>
      <c r="L28" s="147"/>
      <c r="M28" s="147"/>
      <c r="N28" s="148"/>
      <c r="O28" s="146" t="str">
        <f t="shared" si="0"/>
        <v/>
      </c>
      <c r="P28" s="149"/>
      <c r="Q28" s="205"/>
      <c r="R28" s="188"/>
      <c r="S28" s="151"/>
      <c r="T28" s="152"/>
      <c r="U28" s="149"/>
      <c r="V28" s="205"/>
      <c r="W28" s="188"/>
      <c r="X28" s="153"/>
      <c r="Y28" s="152"/>
      <c r="Z28" s="149"/>
      <c r="AA28" s="205"/>
      <c r="AB28" s="188"/>
      <c r="AC28" s="151"/>
      <c r="AD28" s="152"/>
      <c r="AE28" s="149"/>
      <c r="AF28" s="205"/>
      <c r="AG28" s="116"/>
      <c r="AH28" s="109" t="str">
        <f t="shared" si="1"/>
        <v/>
      </c>
      <c r="AI28" s="25"/>
      <c r="AJ28" s="22"/>
      <c r="AK28" s="23"/>
      <c r="AL28" s="26"/>
      <c r="AM28" s="24"/>
      <c r="AN28" s="25"/>
      <c r="BA28" s="88" t="str">
        <f t="shared" si="2"/>
        <v/>
      </c>
      <c r="BB28" s="88" t="str">
        <f t="shared" si="3"/>
        <v/>
      </c>
      <c r="BC28" s="88" t="str">
        <f t="shared" si="8"/>
        <v>_29</v>
      </c>
      <c r="BD28" s="87" t="str">
        <f t="shared" si="9"/>
        <v>_30</v>
      </c>
      <c r="BE28" s="91" t="str">
        <f t="shared" si="6"/>
        <v>_29R</v>
      </c>
      <c r="BF28" s="91" t="str">
        <f t="shared" si="7"/>
        <v>_30R</v>
      </c>
    </row>
    <row r="29" spans="1:58" ht="18" customHeight="1">
      <c r="A29" s="629" t="str">
        <f>IF($C29&amp;$D29="","",COUNT($A$7:A28)+1)</f>
        <v/>
      </c>
      <c r="B29" s="140"/>
      <c r="C29" s="141"/>
      <c r="D29" s="141"/>
      <c r="E29" s="141"/>
      <c r="F29" s="142"/>
      <c r="G29" s="143"/>
      <c r="H29" s="144"/>
      <c r="I29" s="145"/>
      <c r="J29" s="146"/>
      <c r="K29" s="147"/>
      <c r="L29" s="147"/>
      <c r="M29" s="147"/>
      <c r="N29" s="148"/>
      <c r="O29" s="146" t="str">
        <f t="shared" si="0"/>
        <v/>
      </c>
      <c r="P29" s="149"/>
      <c r="Q29" s="205"/>
      <c r="R29" s="188"/>
      <c r="S29" s="151"/>
      <c r="T29" s="152"/>
      <c r="U29" s="149"/>
      <c r="V29" s="205"/>
      <c r="W29" s="188"/>
      <c r="X29" s="155"/>
      <c r="Y29" s="152"/>
      <c r="Z29" s="149"/>
      <c r="AA29" s="205"/>
      <c r="AB29" s="188"/>
      <c r="AC29" s="151"/>
      <c r="AD29" s="152"/>
      <c r="AE29" s="149"/>
      <c r="AF29" s="205"/>
      <c r="AG29" s="116"/>
      <c r="AH29" s="110" t="str">
        <f t="shared" si="1"/>
        <v/>
      </c>
      <c r="AI29" s="25"/>
      <c r="AJ29" s="22"/>
      <c r="AK29" s="23"/>
      <c r="AL29" s="26"/>
      <c r="AM29" s="24"/>
      <c r="AN29" s="25"/>
      <c r="BA29" s="88" t="str">
        <f t="shared" si="2"/>
        <v/>
      </c>
      <c r="BB29" s="88" t="str">
        <f t="shared" si="3"/>
        <v/>
      </c>
      <c r="BC29" s="88" t="str">
        <f t="shared" si="8"/>
        <v>_29</v>
      </c>
      <c r="BD29" s="87" t="str">
        <f t="shared" si="9"/>
        <v>_30</v>
      </c>
      <c r="BE29" s="91" t="str">
        <f t="shared" si="6"/>
        <v>_29R</v>
      </c>
      <c r="BF29" s="91" t="str">
        <f t="shared" si="7"/>
        <v>_30R</v>
      </c>
    </row>
    <row r="30" spans="1:58" ht="18" customHeight="1">
      <c r="A30" s="629" t="str">
        <f>IF($C30&amp;$D30="","",COUNT($A$7:A29)+1)</f>
        <v/>
      </c>
      <c r="B30" s="140"/>
      <c r="C30" s="141"/>
      <c r="D30" s="141"/>
      <c r="E30" s="141"/>
      <c r="F30" s="142"/>
      <c r="G30" s="143"/>
      <c r="H30" s="144"/>
      <c r="I30" s="145"/>
      <c r="J30" s="146"/>
      <c r="K30" s="147"/>
      <c r="L30" s="147"/>
      <c r="M30" s="147"/>
      <c r="N30" s="148"/>
      <c r="O30" s="146" t="str">
        <f t="shared" si="0"/>
        <v/>
      </c>
      <c r="P30" s="149"/>
      <c r="Q30" s="205"/>
      <c r="R30" s="188"/>
      <c r="S30" s="151"/>
      <c r="T30" s="152"/>
      <c r="U30" s="149"/>
      <c r="V30" s="205"/>
      <c r="W30" s="188"/>
      <c r="X30" s="155"/>
      <c r="Y30" s="152"/>
      <c r="Z30" s="149"/>
      <c r="AA30" s="205"/>
      <c r="AB30" s="188"/>
      <c r="AC30" s="151"/>
      <c r="AD30" s="152"/>
      <c r="AE30" s="149"/>
      <c r="AF30" s="205"/>
      <c r="AG30" s="116"/>
      <c r="AH30" s="110" t="str">
        <f t="shared" si="1"/>
        <v/>
      </c>
      <c r="AI30" s="25"/>
      <c r="AJ30" s="22"/>
      <c r="AK30" s="23"/>
      <c r="AL30" s="26"/>
      <c r="AM30" s="24"/>
      <c r="AN30" s="25"/>
      <c r="BA30" s="88" t="str">
        <f t="shared" si="2"/>
        <v/>
      </c>
      <c r="BB30" s="88" t="str">
        <f t="shared" si="3"/>
        <v/>
      </c>
      <c r="BC30" s="88" t="str">
        <f t="shared" si="8"/>
        <v>_29</v>
      </c>
      <c r="BD30" s="87" t="str">
        <f t="shared" si="9"/>
        <v>_30</v>
      </c>
      <c r="BE30" s="91" t="str">
        <f t="shared" si="6"/>
        <v>_29R</v>
      </c>
      <c r="BF30" s="91" t="str">
        <f t="shared" si="7"/>
        <v>_30R</v>
      </c>
    </row>
    <row r="31" spans="1:58" ht="18" customHeight="1">
      <c r="A31" s="630" t="str">
        <f>IF($C31&amp;$D31="","",COUNT($A$7:A30)+1)</f>
        <v/>
      </c>
      <c r="B31" s="157"/>
      <c r="C31" s="158"/>
      <c r="D31" s="158"/>
      <c r="E31" s="158"/>
      <c r="F31" s="159"/>
      <c r="G31" s="160"/>
      <c r="H31" s="161"/>
      <c r="I31" s="162"/>
      <c r="J31" s="163"/>
      <c r="K31" s="164"/>
      <c r="L31" s="164"/>
      <c r="M31" s="164"/>
      <c r="N31" s="165"/>
      <c r="O31" s="163" t="str">
        <f t="shared" si="0"/>
        <v/>
      </c>
      <c r="P31" s="166"/>
      <c r="Q31" s="206"/>
      <c r="R31" s="189"/>
      <c r="S31" s="168"/>
      <c r="T31" s="169"/>
      <c r="U31" s="166"/>
      <c r="V31" s="206"/>
      <c r="W31" s="189"/>
      <c r="X31" s="170"/>
      <c r="Y31" s="169"/>
      <c r="Z31" s="166"/>
      <c r="AA31" s="206"/>
      <c r="AB31" s="189"/>
      <c r="AC31" s="168"/>
      <c r="AD31" s="169"/>
      <c r="AE31" s="166"/>
      <c r="AF31" s="206"/>
      <c r="AG31" s="117"/>
      <c r="AH31" s="111" t="str">
        <f t="shared" si="1"/>
        <v/>
      </c>
      <c r="AI31" s="30"/>
      <c r="AJ31" s="27"/>
      <c r="AK31" s="28"/>
      <c r="AL31" s="31"/>
      <c r="AM31" s="29"/>
      <c r="AN31" s="30"/>
      <c r="BA31" s="88" t="str">
        <f t="shared" si="2"/>
        <v/>
      </c>
      <c r="BB31" s="88" t="str">
        <f t="shared" si="3"/>
        <v/>
      </c>
      <c r="BC31" s="88" t="str">
        <f t="shared" si="8"/>
        <v>_29</v>
      </c>
      <c r="BD31" s="87" t="str">
        <f t="shared" si="9"/>
        <v>_30</v>
      </c>
      <c r="BE31" s="91" t="str">
        <f t="shared" si="6"/>
        <v>_29R</v>
      </c>
      <c r="BF31" s="91" t="str">
        <f t="shared" si="7"/>
        <v>_30R</v>
      </c>
    </row>
    <row r="32" spans="1:58" ht="18" customHeight="1">
      <c r="A32" s="631" t="str">
        <f>IF($C32&amp;$D32="","",COUNT($A$7:A31)+1)</f>
        <v/>
      </c>
      <c r="B32" s="171"/>
      <c r="C32" s="172"/>
      <c r="D32" s="173"/>
      <c r="E32" s="173"/>
      <c r="F32" s="174"/>
      <c r="G32" s="175"/>
      <c r="H32" s="176"/>
      <c r="I32" s="177"/>
      <c r="J32" s="178"/>
      <c r="K32" s="178"/>
      <c r="L32" s="178"/>
      <c r="M32" s="179"/>
      <c r="N32" s="180"/>
      <c r="O32" s="178" t="str">
        <f t="shared" si="0"/>
        <v/>
      </c>
      <c r="P32" s="181"/>
      <c r="Q32" s="207"/>
      <c r="R32" s="182"/>
      <c r="S32" s="183"/>
      <c r="T32" s="184"/>
      <c r="U32" s="185"/>
      <c r="V32" s="207"/>
      <c r="W32" s="182"/>
      <c r="X32" s="186"/>
      <c r="Y32" s="184"/>
      <c r="Z32" s="185"/>
      <c r="AA32" s="207"/>
      <c r="AB32" s="182"/>
      <c r="AC32" s="187"/>
      <c r="AD32" s="184"/>
      <c r="AE32" s="185"/>
      <c r="AF32" s="207"/>
      <c r="AG32" s="118"/>
      <c r="AH32" s="108" t="str">
        <f t="shared" si="1"/>
        <v/>
      </c>
      <c r="AI32" s="34"/>
      <c r="AJ32" s="32"/>
      <c r="AK32" s="33"/>
      <c r="AL32" s="36"/>
      <c r="AM32" s="35"/>
      <c r="AN32" s="34"/>
      <c r="BA32" s="88" t="str">
        <f t="shared" si="2"/>
        <v/>
      </c>
      <c r="BB32" s="88" t="str">
        <f t="shared" si="3"/>
        <v/>
      </c>
      <c r="BC32" s="88" t="str">
        <f t="shared" si="8"/>
        <v>_29</v>
      </c>
      <c r="BD32" s="87" t="str">
        <f t="shared" si="9"/>
        <v>_30</v>
      </c>
      <c r="BE32" s="91" t="str">
        <f t="shared" si="6"/>
        <v>_29R</v>
      </c>
      <c r="BF32" s="91" t="str">
        <f t="shared" si="7"/>
        <v>_30R</v>
      </c>
    </row>
    <row r="33" spans="1:58" ht="18" customHeight="1">
      <c r="A33" s="629" t="str">
        <f>IF($C33&amp;$D33="","",COUNT($A$7:A32)+1)</f>
        <v/>
      </c>
      <c r="B33" s="140"/>
      <c r="C33" s="141"/>
      <c r="D33" s="141"/>
      <c r="E33" s="141"/>
      <c r="F33" s="142"/>
      <c r="G33" s="143"/>
      <c r="H33" s="144"/>
      <c r="I33" s="145"/>
      <c r="J33" s="146"/>
      <c r="K33" s="147"/>
      <c r="L33" s="147"/>
      <c r="M33" s="147"/>
      <c r="N33" s="148"/>
      <c r="O33" s="146" t="str">
        <f t="shared" si="0"/>
        <v/>
      </c>
      <c r="P33" s="149"/>
      <c r="Q33" s="205"/>
      <c r="R33" s="188"/>
      <c r="S33" s="151"/>
      <c r="T33" s="152"/>
      <c r="U33" s="149"/>
      <c r="V33" s="205"/>
      <c r="W33" s="188"/>
      <c r="X33" s="153"/>
      <c r="Y33" s="152"/>
      <c r="Z33" s="149"/>
      <c r="AA33" s="205"/>
      <c r="AB33" s="188"/>
      <c r="AC33" s="151"/>
      <c r="AD33" s="152"/>
      <c r="AE33" s="149"/>
      <c r="AF33" s="205"/>
      <c r="AG33" s="116"/>
      <c r="AH33" s="109" t="str">
        <f t="shared" si="1"/>
        <v/>
      </c>
      <c r="AI33" s="25"/>
      <c r="AJ33" s="22"/>
      <c r="AK33" s="23"/>
      <c r="AL33" s="26"/>
      <c r="AM33" s="24"/>
      <c r="AN33" s="25"/>
      <c r="BA33" s="88" t="str">
        <f t="shared" si="2"/>
        <v/>
      </c>
      <c r="BB33" s="88" t="str">
        <f t="shared" si="3"/>
        <v/>
      </c>
      <c r="BC33" s="88" t="str">
        <f t="shared" si="8"/>
        <v>_29</v>
      </c>
      <c r="BD33" s="87" t="str">
        <f t="shared" si="9"/>
        <v>_30</v>
      </c>
      <c r="BE33" s="91" t="str">
        <f t="shared" si="6"/>
        <v>_29R</v>
      </c>
      <c r="BF33" s="91" t="str">
        <f t="shared" si="7"/>
        <v>_30R</v>
      </c>
    </row>
    <row r="34" spans="1:58" ht="18" customHeight="1">
      <c r="A34" s="629" t="str">
        <f>IF($C34&amp;$D34="","",COUNT($A$7:A33)+1)</f>
        <v/>
      </c>
      <c r="B34" s="140"/>
      <c r="C34" s="141"/>
      <c r="D34" s="141"/>
      <c r="E34" s="141"/>
      <c r="F34" s="142"/>
      <c r="G34" s="143"/>
      <c r="H34" s="144"/>
      <c r="I34" s="145"/>
      <c r="J34" s="146"/>
      <c r="K34" s="147"/>
      <c r="L34" s="147"/>
      <c r="M34" s="147"/>
      <c r="N34" s="148"/>
      <c r="O34" s="146" t="str">
        <f t="shared" si="0"/>
        <v/>
      </c>
      <c r="P34" s="149"/>
      <c r="Q34" s="205"/>
      <c r="R34" s="188"/>
      <c r="S34" s="151"/>
      <c r="T34" s="152"/>
      <c r="U34" s="149"/>
      <c r="V34" s="205"/>
      <c r="W34" s="188"/>
      <c r="X34" s="155"/>
      <c r="Y34" s="152"/>
      <c r="Z34" s="149"/>
      <c r="AA34" s="205"/>
      <c r="AB34" s="188"/>
      <c r="AC34" s="151"/>
      <c r="AD34" s="152"/>
      <c r="AE34" s="149"/>
      <c r="AF34" s="205"/>
      <c r="AG34" s="116"/>
      <c r="AH34" s="110" t="str">
        <f t="shared" si="1"/>
        <v/>
      </c>
      <c r="AI34" s="25"/>
      <c r="AJ34" s="22"/>
      <c r="AK34" s="23"/>
      <c r="AL34" s="26"/>
      <c r="AM34" s="24"/>
      <c r="AN34" s="25"/>
      <c r="BA34" s="88" t="str">
        <f t="shared" si="2"/>
        <v/>
      </c>
      <c r="BB34" s="88" t="str">
        <f t="shared" si="3"/>
        <v/>
      </c>
      <c r="BC34" s="88" t="str">
        <f t="shared" si="8"/>
        <v>_29</v>
      </c>
      <c r="BD34" s="87" t="str">
        <f t="shared" si="9"/>
        <v>_30</v>
      </c>
      <c r="BE34" s="91" t="str">
        <f t="shared" si="6"/>
        <v>_29R</v>
      </c>
      <c r="BF34" s="91" t="str">
        <f t="shared" si="7"/>
        <v>_30R</v>
      </c>
    </row>
    <row r="35" spans="1:58" ht="18" customHeight="1">
      <c r="A35" s="629" t="str">
        <f>IF($C35&amp;$D35="","",COUNT($A$7:A34)+1)</f>
        <v/>
      </c>
      <c r="B35" s="140"/>
      <c r="C35" s="141"/>
      <c r="D35" s="141"/>
      <c r="E35" s="141"/>
      <c r="F35" s="142"/>
      <c r="G35" s="143"/>
      <c r="H35" s="144"/>
      <c r="I35" s="145"/>
      <c r="J35" s="146"/>
      <c r="K35" s="147"/>
      <c r="L35" s="147"/>
      <c r="M35" s="147"/>
      <c r="N35" s="148"/>
      <c r="O35" s="146" t="str">
        <f t="shared" si="0"/>
        <v/>
      </c>
      <c r="P35" s="149"/>
      <c r="Q35" s="205"/>
      <c r="R35" s="188"/>
      <c r="S35" s="151"/>
      <c r="T35" s="152"/>
      <c r="U35" s="149"/>
      <c r="V35" s="205"/>
      <c r="W35" s="188"/>
      <c r="X35" s="155"/>
      <c r="Y35" s="152"/>
      <c r="Z35" s="149"/>
      <c r="AA35" s="205"/>
      <c r="AB35" s="188"/>
      <c r="AC35" s="151"/>
      <c r="AD35" s="152"/>
      <c r="AE35" s="149"/>
      <c r="AF35" s="205"/>
      <c r="AG35" s="116"/>
      <c r="AH35" s="110" t="str">
        <f t="shared" si="1"/>
        <v/>
      </c>
      <c r="AI35" s="25"/>
      <c r="AJ35" s="22"/>
      <c r="AK35" s="23"/>
      <c r="AL35" s="26"/>
      <c r="AM35" s="24"/>
      <c r="AN35" s="25"/>
      <c r="BA35" s="88" t="str">
        <f t="shared" si="2"/>
        <v/>
      </c>
      <c r="BB35" s="88" t="str">
        <f t="shared" si="3"/>
        <v/>
      </c>
      <c r="BC35" s="88" t="str">
        <f t="shared" si="8"/>
        <v>_29</v>
      </c>
      <c r="BD35" s="87" t="str">
        <f t="shared" si="9"/>
        <v>_30</v>
      </c>
      <c r="BE35" s="91" t="str">
        <f t="shared" si="6"/>
        <v>_29R</v>
      </c>
      <c r="BF35" s="91" t="str">
        <f t="shared" si="7"/>
        <v>_30R</v>
      </c>
    </row>
    <row r="36" spans="1:58" ht="18" customHeight="1">
      <c r="A36" s="630" t="str">
        <f>IF($C36&amp;$D36="","",COUNT($A$7:A35)+1)</f>
        <v/>
      </c>
      <c r="B36" s="157"/>
      <c r="C36" s="158"/>
      <c r="D36" s="158"/>
      <c r="E36" s="158"/>
      <c r="F36" s="159"/>
      <c r="G36" s="160"/>
      <c r="H36" s="161"/>
      <c r="I36" s="162"/>
      <c r="J36" s="163"/>
      <c r="K36" s="164"/>
      <c r="L36" s="164"/>
      <c r="M36" s="164"/>
      <c r="N36" s="165"/>
      <c r="O36" s="163" t="str">
        <f t="shared" si="0"/>
        <v/>
      </c>
      <c r="P36" s="166"/>
      <c r="Q36" s="206"/>
      <c r="R36" s="189"/>
      <c r="S36" s="168"/>
      <c r="T36" s="169"/>
      <c r="U36" s="166"/>
      <c r="V36" s="206"/>
      <c r="W36" s="189"/>
      <c r="X36" s="170"/>
      <c r="Y36" s="169"/>
      <c r="Z36" s="166"/>
      <c r="AA36" s="206"/>
      <c r="AB36" s="189"/>
      <c r="AC36" s="168"/>
      <c r="AD36" s="169"/>
      <c r="AE36" s="166"/>
      <c r="AF36" s="206"/>
      <c r="AG36" s="117"/>
      <c r="AH36" s="111" t="str">
        <f t="shared" si="1"/>
        <v/>
      </c>
      <c r="AI36" s="30"/>
      <c r="AJ36" s="27"/>
      <c r="AK36" s="28"/>
      <c r="AL36" s="31"/>
      <c r="AM36" s="29"/>
      <c r="AN36" s="30"/>
      <c r="BA36" s="88" t="str">
        <f t="shared" si="2"/>
        <v/>
      </c>
      <c r="BB36" s="88" t="str">
        <f t="shared" si="3"/>
        <v/>
      </c>
      <c r="BC36" s="88" t="str">
        <f t="shared" si="8"/>
        <v>_29</v>
      </c>
      <c r="BD36" s="87" t="str">
        <f t="shared" si="9"/>
        <v>_30</v>
      </c>
      <c r="BE36" s="91" t="str">
        <f t="shared" si="6"/>
        <v>_29R</v>
      </c>
      <c r="BF36" s="91" t="str">
        <f t="shared" si="7"/>
        <v>_30R</v>
      </c>
    </row>
    <row r="37" spans="1:58" ht="18" customHeight="1">
      <c r="A37" s="631" t="str">
        <f>IF($C37&amp;$D37="","",COUNT($A$7:A36)+1)</f>
        <v/>
      </c>
      <c r="B37" s="171"/>
      <c r="C37" s="172"/>
      <c r="D37" s="173"/>
      <c r="E37" s="173"/>
      <c r="F37" s="174"/>
      <c r="G37" s="175"/>
      <c r="H37" s="176"/>
      <c r="I37" s="177"/>
      <c r="J37" s="178"/>
      <c r="K37" s="178"/>
      <c r="L37" s="178"/>
      <c r="M37" s="179"/>
      <c r="N37" s="180"/>
      <c r="O37" s="178" t="str">
        <f t="shared" si="0"/>
        <v/>
      </c>
      <c r="P37" s="181"/>
      <c r="Q37" s="207"/>
      <c r="R37" s="182"/>
      <c r="S37" s="183"/>
      <c r="T37" s="184"/>
      <c r="U37" s="185"/>
      <c r="V37" s="207"/>
      <c r="W37" s="182"/>
      <c r="X37" s="186"/>
      <c r="Y37" s="184"/>
      <c r="Z37" s="185"/>
      <c r="AA37" s="207"/>
      <c r="AB37" s="182"/>
      <c r="AC37" s="187"/>
      <c r="AD37" s="184"/>
      <c r="AE37" s="185"/>
      <c r="AF37" s="207"/>
      <c r="AG37" s="118"/>
      <c r="AH37" s="108" t="str">
        <f t="shared" si="1"/>
        <v/>
      </c>
      <c r="AI37" s="34"/>
      <c r="AJ37" s="32"/>
      <c r="AK37" s="33"/>
      <c r="AL37" s="36"/>
      <c r="AM37" s="35"/>
      <c r="AN37" s="34"/>
      <c r="BA37" s="88" t="str">
        <f t="shared" si="2"/>
        <v/>
      </c>
      <c r="BB37" s="88" t="str">
        <f t="shared" si="3"/>
        <v/>
      </c>
      <c r="BC37" s="88" t="str">
        <f t="shared" si="8"/>
        <v>_29</v>
      </c>
      <c r="BD37" s="87" t="str">
        <f t="shared" si="9"/>
        <v>_30</v>
      </c>
      <c r="BE37" s="91" t="str">
        <f t="shared" si="6"/>
        <v>_29R</v>
      </c>
      <c r="BF37" s="91" t="str">
        <f t="shared" si="7"/>
        <v>_30R</v>
      </c>
    </row>
    <row r="38" spans="1:58" ht="18" customHeight="1">
      <c r="A38" s="629" t="str">
        <f>IF($C38&amp;$D38="","",COUNT($A$7:A37)+1)</f>
        <v/>
      </c>
      <c r="B38" s="140"/>
      <c r="C38" s="141"/>
      <c r="D38" s="141"/>
      <c r="E38" s="141"/>
      <c r="F38" s="142"/>
      <c r="G38" s="143"/>
      <c r="H38" s="144"/>
      <c r="I38" s="145"/>
      <c r="J38" s="146"/>
      <c r="K38" s="147"/>
      <c r="L38" s="147"/>
      <c r="M38" s="147"/>
      <c r="N38" s="148"/>
      <c r="O38" s="146" t="str">
        <f t="shared" si="0"/>
        <v/>
      </c>
      <c r="P38" s="149"/>
      <c r="Q38" s="205"/>
      <c r="R38" s="188"/>
      <c r="S38" s="151"/>
      <c r="T38" s="152"/>
      <c r="U38" s="149"/>
      <c r="V38" s="205"/>
      <c r="W38" s="188"/>
      <c r="X38" s="153"/>
      <c r="Y38" s="152"/>
      <c r="Z38" s="149"/>
      <c r="AA38" s="205"/>
      <c r="AB38" s="188"/>
      <c r="AC38" s="151"/>
      <c r="AD38" s="152"/>
      <c r="AE38" s="149"/>
      <c r="AF38" s="205"/>
      <c r="AG38" s="116"/>
      <c r="AH38" s="109" t="str">
        <f t="shared" si="1"/>
        <v/>
      </c>
      <c r="AI38" s="25"/>
      <c r="AJ38" s="22"/>
      <c r="AK38" s="23"/>
      <c r="AL38" s="26"/>
      <c r="AM38" s="24"/>
      <c r="AN38" s="25"/>
      <c r="BA38" s="88" t="str">
        <f t="shared" si="2"/>
        <v/>
      </c>
      <c r="BB38" s="88" t="str">
        <f t="shared" si="3"/>
        <v/>
      </c>
      <c r="BC38" s="88" t="str">
        <f t="shared" si="8"/>
        <v>_29</v>
      </c>
      <c r="BD38" s="87" t="str">
        <f t="shared" si="9"/>
        <v>_30</v>
      </c>
      <c r="BE38" s="91" t="str">
        <f t="shared" si="6"/>
        <v>_29R</v>
      </c>
      <c r="BF38" s="91" t="str">
        <f t="shared" si="7"/>
        <v>_30R</v>
      </c>
    </row>
    <row r="39" spans="1:58" ht="18" customHeight="1">
      <c r="A39" s="629" t="str">
        <f>IF($C39&amp;$D39="","",COUNT($A$7:A38)+1)</f>
        <v/>
      </c>
      <c r="B39" s="140"/>
      <c r="C39" s="141"/>
      <c r="D39" s="141"/>
      <c r="E39" s="141"/>
      <c r="F39" s="142"/>
      <c r="G39" s="143"/>
      <c r="H39" s="144"/>
      <c r="I39" s="145"/>
      <c r="J39" s="146"/>
      <c r="K39" s="147"/>
      <c r="L39" s="147"/>
      <c r="M39" s="147"/>
      <c r="N39" s="148"/>
      <c r="O39" s="146" t="str">
        <f t="shared" si="0"/>
        <v/>
      </c>
      <c r="P39" s="149"/>
      <c r="Q39" s="205"/>
      <c r="R39" s="188"/>
      <c r="S39" s="151"/>
      <c r="T39" s="152"/>
      <c r="U39" s="149"/>
      <c r="V39" s="205"/>
      <c r="W39" s="188"/>
      <c r="X39" s="155"/>
      <c r="Y39" s="152"/>
      <c r="Z39" s="149"/>
      <c r="AA39" s="205"/>
      <c r="AB39" s="188"/>
      <c r="AC39" s="151"/>
      <c r="AD39" s="152"/>
      <c r="AE39" s="149"/>
      <c r="AF39" s="205"/>
      <c r="AG39" s="116"/>
      <c r="AH39" s="110" t="str">
        <f t="shared" si="1"/>
        <v/>
      </c>
      <c r="AI39" s="25"/>
      <c r="AJ39" s="22"/>
      <c r="AK39" s="23"/>
      <c r="AL39" s="26"/>
      <c r="AM39" s="24"/>
      <c r="AN39" s="25"/>
      <c r="BA39" s="88" t="str">
        <f t="shared" si="2"/>
        <v/>
      </c>
      <c r="BB39" s="88" t="str">
        <f t="shared" si="3"/>
        <v/>
      </c>
      <c r="BC39" s="88" t="str">
        <f t="shared" si="8"/>
        <v>_29</v>
      </c>
      <c r="BD39" s="87" t="str">
        <f t="shared" si="9"/>
        <v>_30</v>
      </c>
      <c r="BE39" s="91" t="str">
        <f t="shared" si="6"/>
        <v>_29R</v>
      </c>
      <c r="BF39" s="91" t="str">
        <f t="shared" si="7"/>
        <v>_30R</v>
      </c>
    </row>
    <row r="40" spans="1:58" ht="18" customHeight="1">
      <c r="A40" s="629" t="str">
        <f>IF($C40&amp;$D40="","",COUNT($A$7:A39)+1)</f>
        <v/>
      </c>
      <c r="B40" s="140"/>
      <c r="C40" s="141"/>
      <c r="D40" s="141"/>
      <c r="E40" s="141"/>
      <c r="F40" s="142"/>
      <c r="G40" s="143"/>
      <c r="H40" s="144"/>
      <c r="I40" s="145"/>
      <c r="J40" s="146"/>
      <c r="K40" s="147"/>
      <c r="L40" s="147"/>
      <c r="M40" s="147"/>
      <c r="N40" s="148"/>
      <c r="O40" s="146" t="str">
        <f t="shared" si="0"/>
        <v/>
      </c>
      <c r="P40" s="149"/>
      <c r="Q40" s="205"/>
      <c r="R40" s="188"/>
      <c r="S40" s="151"/>
      <c r="T40" s="152"/>
      <c r="U40" s="149"/>
      <c r="V40" s="205"/>
      <c r="W40" s="188"/>
      <c r="X40" s="155"/>
      <c r="Y40" s="152"/>
      <c r="Z40" s="149"/>
      <c r="AA40" s="205"/>
      <c r="AB40" s="188"/>
      <c r="AC40" s="151"/>
      <c r="AD40" s="152"/>
      <c r="AE40" s="149"/>
      <c r="AF40" s="205"/>
      <c r="AG40" s="116"/>
      <c r="AH40" s="110" t="str">
        <f t="shared" si="1"/>
        <v/>
      </c>
      <c r="AI40" s="25"/>
      <c r="AJ40" s="22"/>
      <c r="AK40" s="23"/>
      <c r="AL40" s="26"/>
      <c r="AM40" s="24"/>
      <c r="AN40" s="25"/>
      <c r="BA40" s="88" t="str">
        <f t="shared" si="2"/>
        <v/>
      </c>
      <c r="BB40" s="88" t="str">
        <f t="shared" si="3"/>
        <v/>
      </c>
      <c r="BC40" s="88" t="str">
        <f t="shared" si="8"/>
        <v>_29</v>
      </c>
      <c r="BD40" s="87" t="str">
        <f t="shared" si="9"/>
        <v>_30</v>
      </c>
      <c r="BE40" s="91" t="str">
        <f t="shared" si="6"/>
        <v>_29R</v>
      </c>
      <c r="BF40" s="91" t="str">
        <f t="shared" si="7"/>
        <v>_30R</v>
      </c>
    </row>
    <row r="41" spans="1:58" ht="18" customHeight="1">
      <c r="A41" s="630" t="str">
        <f>IF($C41&amp;$D41="","",COUNT($A$7:A40)+1)</f>
        <v/>
      </c>
      <c r="B41" s="157"/>
      <c r="C41" s="158"/>
      <c r="D41" s="158"/>
      <c r="E41" s="158"/>
      <c r="F41" s="159"/>
      <c r="G41" s="160"/>
      <c r="H41" s="161"/>
      <c r="I41" s="162"/>
      <c r="J41" s="163"/>
      <c r="K41" s="164"/>
      <c r="L41" s="164"/>
      <c r="M41" s="164"/>
      <c r="N41" s="165"/>
      <c r="O41" s="163" t="str">
        <f t="shared" si="0"/>
        <v/>
      </c>
      <c r="P41" s="166"/>
      <c r="Q41" s="206"/>
      <c r="R41" s="189"/>
      <c r="S41" s="168"/>
      <c r="T41" s="169"/>
      <c r="U41" s="166"/>
      <c r="V41" s="206"/>
      <c r="W41" s="189"/>
      <c r="X41" s="170"/>
      <c r="Y41" s="169"/>
      <c r="Z41" s="166"/>
      <c r="AA41" s="206"/>
      <c r="AB41" s="189"/>
      <c r="AC41" s="168"/>
      <c r="AD41" s="169"/>
      <c r="AE41" s="166"/>
      <c r="AF41" s="206"/>
      <c r="AG41" s="117"/>
      <c r="AH41" s="111" t="str">
        <f t="shared" si="1"/>
        <v/>
      </c>
      <c r="AI41" s="30"/>
      <c r="AJ41" s="27"/>
      <c r="AK41" s="28"/>
      <c r="AL41" s="31"/>
      <c r="AM41" s="29"/>
      <c r="AN41" s="30"/>
      <c r="BA41" s="88" t="str">
        <f t="shared" si="2"/>
        <v/>
      </c>
      <c r="BB41" s="88" t="str">
        <f t="shared" si="3"/>
        <v/>
      </c>
      <c r="BC41" s="88" t="str">
        <f t="shared" si="8"/>
        <v>_29</v>
      </c>
      <c r="BD41" s="87" t="str">
        <f t="shared" si="9"/>
        <v>_30</v>
      </c>
      <c r="BE41" s="91" t="str">
        <f t="shared" si="6"/>
        <v>_29R</v>
      </c>
      <c r="BF41" s="91" t="str">
        <f t="shared" si="7"/>
        <v>_30R</v>
      </c>
    </row>
    <row r="42" spans="1:58" ht="18" customHeight="1">
      <c r="A42" s="631" t="str">
        <f>IF($C42&amp;$D42="","",COUNT($A$7:A41)+1)</f>
        <v/>
      </c>
      <c r="B42" s="171"/>
      <c r="C42" s="172"/>
      <c r="D42" s="173"/>
      <c r="E42" s="173"/>
      <c r="F42" s="174"/>
      <c r="G42" s="175"/>
      <c r="H42" s="176"/>
      <c r="I42" s="177"/>
      <c r="J42" s="178"/>
      <c r="K42" s="178"/>
      <c r="L42" s="178"/>
      <c r="M42" s="179"/>
      <c r="N42" s="180"/>
      <c r="O42" s="178" t="str">
        <f t="shared" si="0"/>
        <v/>
      </c>
      <c r="P42" s="181"/>
      <c r="Q42" s="207"/>
      <c r="R42" s="182"/>
      <c r="S42" s="183"/>
      <c r="T42" s="184"/>
      <c r="U42" s="185"/>
      <c r="V42" s="207"/>
      <c r="W42" s="182"/>
      <c r="X42" s="186"/>
      <c r="Y42" s="184"/>
      <c r="Z42" s="185"/>
      <c r="AA42" s="207"/>
      <c r="AB42" s="182"/>
      <c r="AC42" s="187"/>
      <c r="AD42" s="184"/>
      <c r="AE42" s="185"/>
      <c r="AF42" s="207"/>
      <c r="AG42" s="118"/>
      <c r="AH42" s="108" t="str">
        <f t="shared" si="1"/>
        <v/>
      </c>
      <c r="AI42" s="34"/>
      <c r="AJ42" s="32"/>
      <c r="AK42" s="33"/>
      <c r="AL42" s="36"/>
      <c r="AM42" s="35"/>
      <c r="AN42" s="34"/>
      <c r="BA42" s="88" t="str">
        <f t="shared" si="2"/>
        <v/>
      </c>
      <c r="BB42" s="88" t="str">
        <f t="shared" si="3"/>
        <v/>
      </c>
      <c r="BC42" s="88" t="str">
        <f t="shared" si="8"/>
        <v>_29</v>
      </c>
      <c r="BD42" s="87" t="str">
        <f t="shared" si="9"/>
        <v>_30</v>
      </c>
      <c r="BE42" s="91" t="str">
        <f t="shared" si="6"/>
        <v>_29R</v>
      </c>
      <c r="BF42" s="91" t="str">
        <f t="shared" si="7"/>
        <v>_30R</v>
      </c>
    </row>
    <row r="43" spans="1:58" ht="18" customHeight="1">
      <c r="A43" s="629" t="str">
        <f>IF($C43&amp;$D43="","",COUNT($A$7:A42)+1)</f>
        <v/>
      </c>
      <c r="B43" s="140"/>
      <c r="C43" s="141"/>
      <c r="D43" s="141"/>
      <c r="E43" s="141"/>
      <c r="F43" s="142"/>
      <c r="G43" s="143"/>
      <c r="H43" s="144"/>
      <c r="I43" s="145"/>
      <c r="J43" s="146"/>
      <c r="K43" s="147"/>
      <c r="L43" s="147"/>
      <c r="M43" s="147"/>
      <c r="N43" s="148"/>
      <c r="O43" s="146" t="str">
        <f t="shared" si="0"/>
        <v/>
      </c>
      <c r="P43" s="149"/>
      <c r="Q43" s="205"/>
      <c r="R43" s="188"/>
      <c r="S43" s="151"/>
      <c r="T43" s="152"/>
      <c r="U43" s="149"/>
      <c r="V43" s="205"/>
      <c r="W43" s="188"/>
      <c r="X43" s="153"/>
      <c r="Y43" s="152"/>
      <c r="Z43" s="149"/>
      <c r="AA43" s="205"/>
      <c r="AB43" s="188"/>
      <c r="AC43" s="151"/>
      <c r="AD43" s="152"/>
      <c r="AE43" s="149"/>
      <c r="AF43" s="205"/>
      <c r="AG43" s="116"/>
      <c r="AH43" s="109" t="str">
        <f t="shared" si="1"/>
        <v/>
      </c>
      <c r="AI43" s="25"/>
      <c r="AJ43" s="22"/>
      <c r="AK43" s="23"/>
      <c r="AL43" s="26"/>
      <c r="AM43" s="24"/>
      <c r="AN43" s="25"/>
      <c r="BA43" s="88" t="str">
        <f t="shared" si="2"/>
        <v/>
      </c>
      <c r="BB43" s="88" t="str">
        <f t="shared" si="3"/>
        <v/>
      </c>
      <c r="BC43" s="88" t="str">
        <f t="shared" si="8"/>
        <v>_29</v>
      </c>
      <c r="BD43" s="87" t="str">
        <f t="shared" si="9"/>
        <v>_30</v>
      </c>
      <c r="BE43" s="91" t="str">
        <f t="shared" si="6"/>
        <v>_29R</v>
      </c>
      <c r="BF43" s="91" t="str">
        <f t="shared" si="7"/>
        <v>_30R</v>
      </c>
    </row>
    <row r="44" spans="1:58" ht="18" customHeight="1">
      <c r="A44" s="629" t="str">
        <f>IF($C44&amp;$D44="","",COUNT($A$7:A43)+1)</f>
        <v/>
      </c>
      <c r="B44" s="140"/>
      <c r="C44" s="141"/>
      <c r="D44" s="141"/>
      <c r="E44" s="141"/>
      <c r="F44" s="142"/>
      <c r="G44" s="143"/>
      <c r="H44" s="144"/>
      <c r="I44" s="145"/>
      <c r="J44" s="146"/>
      <c r="K44" s="147"/>
      <c r="L44" s="147"/>
      <c r="M44" s="147"/>
      <c r="N44" s="148"/>
      <c r="O44" s="146" t="str">
        <f t="shared" si="0"/>
        <v/>
      </c>
      <c r="P44" s="149"/>
      <c r="Q44" s="205"/>
      <c r="R44" s="188"/>
      <c r="S44" s="151"/>
      <c r="T44" s="152"/>
      <c r="U44" s="149"/>
      <c r="V44" s="205"/>
      <c r="W44" s="188"/>
      <c r="X44" s="155"/>
      <c r="Y44" s="152"/>
      <c r="Z44" s="149"/>
      <c r="AA44" s="205"/>
      <c r="AB44" s="188"/>
      <c r="AC44" s="151"/>
      <c r="AD44" s="152"/>
      <c r="AE44" s="149"/>
      <c r="AF44" s="205"/>
      <c r="AG44" s="116"/>
      <c r="AH44" s="110" t="str">
        <f t="shared" si="1"/>
        <v/>
      </c>
      <c r="AI44" s="25"/>
      <c r="AJ44" s="22"/>
      <c r="AK44" s="23"/>
      <c r="AL44" s="26"/>
      <c r="AM44" s="24"/>
      <c r="AN44" s="25"/>
      <c r="BA44" s="88" t="str">
        <f t="shared" si="2"/>
        <v/>
      </c>
      <c r="BB44" s="88" t="str">
        <f t="shared" si="3"/>
        <v/>
      </c>
      <c r="BC44" s="88" t="str">
        <f t="shared" si="8"/>
        <v>_29</v>
      </c>
      <c r="BD44" s="87" t="str">
        <f t="shared" si="9"/>
        <v>_30</v>
      </c>
      <c r="BE44" s="91" t="str">
        <f t="shared" si="6"/>
        <v>_29R</v>
      </c>
      <c r="BF44" s="91" t="str">
        <f t="shared" si="7"/>
        <v>_30R</v>
      </c>
    </row>
    <row r="45" spans="1:58" ht="18" customHeight="1">
      <c r="A45" s="629" t="str">
        <f>IF($C45&amp;$D45="","",COUNT($A$7:A44)+1)</f>
        <v/>
      </c>
      <c r="B45" s="140"/>
      <c r="C45" s="141"/>
      <c r="D45" s="141"/>
      <c r="E45" s="141"/>
      <c r="F45" s="142"/>
      <c r="G45" s="143"/>
      <c r="H45" s="144"/>
      <c r="I45" s="145"/>
      <c r="J45" s="146"/>
      <c r="K45" s="147"/>
      <c r="L45" s="147"/>
      <c r="M45" s="147"/>
      <c r="N45" s="148"/>
      <c r="O45" s="146" t="str">
        <f t="shared" si="0"/>
        <v/>
      </c>
      <c r="P45" s="149"/>
      <c r="Q45" s="205"/>
      <c r="R45" s="188"/>
      <c r="S45" s="151"/>
      <c r="T45" s="152"/>
      <c r="U45" s="149"/>
      <c r="V45" s="205"/>
      <c r="W45" s="188"/>
      <c r="X45" s="155"/>
      <c r="Y45" s="152"/>
      <c r="Z45" s="149"/>
      <c r="AA45" s="205"/>
      <c r="AB45" s="188"/>
      <c r="AC45" s="151"/>
      <c r="AD45" s="152"/>
      <c r="AE45" s="149"/>
      <c r="AF45" s="205"/>
      <c r="AG45" s="116"/>
      <c r="AH45" s="110" t="str">
        <f t="shared" si="1"/>
        <v/>
      </c>
      <c r="AI45" s="25"/>
      <c r="AJ45" s="22"/>
      <c r="AK45" s="23"/>
      <c r="AL45" s="26"/>
      <c r="AM45" s="24"/>
      <c r="AN45" s="25"/>
      <c r="BA45" s="88" t="str">
        <f t="shared" si="2"/>
        <v/>
      </c>
      <c r="BB45" s="88" t="str">
        <f t="shared" si="3"/>
        <v/>
      </c>
      <c r="BC45" s="88" t="str">
        <f t="shared" si="8"/>
        <v>_29</v>
      </c>
      <c r="BD45" s="87" t="str">
        <f t="shared" si="9"/>
        <v>_30</v>
      </c>
      <c r="BE45" s="91" t="str">
        <f t="shared" si="6"/>
        <v>_29R</v>
      </c>
      <c r="BF45" s="91" t="str">
        <f t="shared" si="7"/>
        <v>_30R</v>
      </c>
    </row>
    <row r="46" spans="1:58" ht="18" customHeight="1">
      <c r="A46" s="630" t="str">
        <f>IF($C46&amp;$D46="","",COUNT($A$7:A45)+1)</f>
        <v/>
      </c>
      <c r="B46" s="157"/>
      <c r="C46" s="158"/>
      <c r="D46" s="158"/>
      <c r="E46" s="158"/>
      <c r="F46" s="159"/>
      <c r="G46" s="160"/>
      <c r="H46" s="161"/>
      <c r="I46" s="162"/>
      <c r="J46" s="163"/>
      <c r="K46" s="164"/>
      <c r="L46" s="164"/>
      <c r="M46" s="164"/>
      <c r="N46" s="165"/>
      <c r="O46" s="163" t="str">
        <f t="shared" si="0"/>
        <v/>
      </c>
      <c r="P46" s="166"/>
      <c r="Q46" s="206"/>
      <c r="R46" s="189"/>
      <c r="S46" s="168"/>
      <c r="T46" s="169"/>
      <c r="U46" s="166"/>
      <c r="V46" s="206"/>
      <c r="W46" s="189"/>
      <c r="X46" s="170"/>
      <c r="Y46" s="169"/>
      <c r="Z46" s="166"/>
      <c r="AA46" s="206"/>
      <c r="AB46" s="189"/>
      <c r="AC46" s="168"/>
      <c r="AD46" s="169"/>
      <c r="AE46" s="166"/>
      <c r="AF46" s="206"/>
      <c r="AG46" s="117"/>
      <c r="AH46" s="111" t="str">
        <f t="shared" si="1"/>
        <v/>
      </c>
      <c r="AI46" s="30"/>
      <c r="AJ46" s="27"/>
      <c r="AK46" s="28"/>
      <c r="AL46" s="31"/>
      <c r="AM46" s="29"/>
      <c r="AN46" s="30"/>
      <c r="BA46" s="88" t="str">
        <f t="shared" si="2"/>
        <v/>
      </c>
      <c r="BB46" s="88" t="str">
        <f t="shared" si="3"/>
        <v/>
      </c>
      <c r="BC46" s="88" t="str">
        <f t="shared" si="8"/>
        <v>_29</v>
      </c>
      <c r="BD46" s="87" t="str">
        <f t="shared" si="9"/>
        <v>_30</v>
      </c>
      <c r="BE46" s="91" t="str">
        <f t="shared" si="6"/>
        <v>_29R</v>
      </c>
      <c r="BF46" s="91" t="str">
        <f t="shared" si="7"/>
        <v>_30R</v>
      </c>
    </row>
    <row r="47" spans="1:58" ht="18" customHeight="1">
      <c r="A47" s="631" t="str">
        <f>IF($C47&amp;$D47="","",COUNT($A$7:A46)+1)</f>
        <v/>
      </c>
      <c r="B47" s="171"/>
      <c r="C47" s="172"/>
      <c r="D47" s="173"/>
      <c r="E47" s="173"/>
      <c r="F47" s="174"/>
      <c r="G47" s="175"/>
      <c r="H47" s="176"/>
      <c r="I47" s="177"/>
      <c r="J47" s="178"/>
      <c r="K47" s="178"/>
      <c r="L47" s="178"/>
      <c r="M47" s="179"/>
      <c r="N47" s="180"/>
      <c r="O47" s="178" t="str">
        <f t="shared" si="0"/>
        <v/>
      </c>
      <c r="P47" s="181"/>
      <c r="Q47" s="207"/>
      <c r="R47" s="182"/>
      <c r="S47" s="183"/>
      <c r="T47" s="184"/>
      <c r="U47" s="185"/>
      <c r="V47" s="207"/>
      <c r="W47" s="182"/>
      <c r="X47" s="186"/>
      <c r="Y47" s="184"/>
      <c r="Z47" s="185"/>
      <c r="AA47" s="207"/>
      <c r="AB47" s="182"/>
      <c r="AC47" s="187"/>
      <c r="AD47" s="184"/>
      <c r="AE47" s="185"/>
      <c r="AF47" s="207"/>
      <c r="AG47" s="118"/>
      <c r="AH47" s="108" t="str">
        <f t="shared" si="1"/>
        <v/>
      </c>
      <c r="AI47" s="34"/>
      <c r="AJ47" s="32"/>
      <c r="AK47" s="33"/>
      <c r="AL47" s="36"/>
      <c r="AM47" s="35"/>
      <c r="AN47" s="34"/>
      <c r="BA47" s="88" t="str">
        <f t="shared" si="2"/>
        <v/>
      </c>
      <c r="BB47" s="88" t="str">
        <f t="shared" si="3"/>
        <v/>
      </c>
      <c r="BC47" s="88" t="str">
        <f t="shared" si="8"/>
        <v>_29</v>
      </c>
      <c r="BD47" s="87" t="str">
        <f t="shared" si="9"/>
        <v>_30</v>
      </c>
      <c r="BE47" s="91" t="str">
        <f t="shared" si="6"/>
        <v>_29R</v>
      </c>
      <c r="BF47" s="91" t="str">
        <f t="shared" si="7"/>
        <v>_30R</v>
      </c>
    </row>
    <row r="48" spans="1:58" ht="18" customHeight="1">
      <c r="A48" s="629" t="str">
        <f>IF($C48&amp;$D48="","",COUNT($A$7:A47)+1)</f>
        <v/>
      </c>
      <c r="B48" s="140"/>
      <c r="C48" s="141"/>
      <c r="D48" s="141"/>
      <c r="E48" s="141"/>
      <c r="F48" s="142"/>
      <c r="G48" s="143"/>
      <c r="H48" s="144"/>
      <c r="I48" s="145"/>
      <c r="J48" s="146"/>
      <c r="K48" s="147"/>
      <c r="L48" s="147"/>
      <c r="M48" s="147"/>
      <c r="N48" s="148"/>
      <c r="O48" s="146" t="str">
        <f t="shared" si="0"/>
        <v/>
      </c>
      <c r="P48" s="149"/>
      <c r="Q48" s="205"/>
      <c r="R48" s="188"/>
      <c r="S48" s="151"/>
      <c r="T48" s="152"/>
      <c r="U48" s="149"/>
      <c r="V48" s="205"/>
      <c r="W48" s="188"/>
      <c r="X48" s="153"/>
      <c r="Y48" s="152"/>
      <c r="Z48" s="149"/>
      <c r="AA48" s="205"/>
      <c r="AB48" s="188"/>
      <c r="AC48" s="151"/>
      <c r="AD48" s="152"/>
      <c r="AE48" s="149"/>
      <c r="AF48" s="205"/>
      <c r="AG48" s="116"/>
      <c r="AH48" s="109" t="str">
        <f t="shared" si="1"/>
        <v/>
      </c>
      <c r="AI48" s="25"/>
      <c r="AJ48" s="22"/>
      <c r="AK48" s="23"/>
      <c r="AL48" s="26"/>
      <c r="AM48" s="24"/>
      <c r="AN48" s="25"/>
      <c r="BA48" s="88" t="str">
        <f t="shared" si="2"/>
        <v/>
      </c>
      <c r="BB48" s="88" t="str">
        <f t="shared" si="3"/>
        <v/>
      </c>
      <c r="BC48" s="88" t="str">
        <f t="shared" si="8"/>
        <v>_29</v>
      </c>
      <c r="BD48" s="87" t="str">
        <f t="shared" si="9"/>
        <v>_30</v>
      </c>
      <c r="BE48" s="91" t="str">
        <f t="shared" si="6"/>
        <v>_29R</v>
      </c>
      <c r="BF48" s="91" t="str">
        <f t="shared" si="7"/>
        <v>_30R</v>
      </c>
    </row>
    <row r="49" spans="1:58" ht="18" customHeight="1">
      <c r="A49" s="629" t="str">
        <f>IF($C49&amp;$D49="","",COUNT($A$7:A48)+1)</f>
        <v/>
      </c>
      <c r="B49" s="140"/>
      <c r="C49" s="141"/>
      <c r="D49" s="141"/>
      <c r="E49" s="141"/>
      <c r="F49" s="142"/>
      <c r="G49" s="143"/>
      <c r="H49" s="144"/>
      <c r="I49" s="145"/>
      <c r="J49" s="146"/>
      <c r="K49" s="147"/>
      <c r="L49" s="147"/>
      <c r="M49" s="147"/>
      <c r="N49" s="148"/>
      <c r="O49" s="146" t="str">
        <f t="shared" si="0"/>
        <v/>
      </c>
      <c r="P49" s="149"/>
      <c r="Q49" s="205"/>
      <c r="R49" s="188"/>
      <c r="S49" s="151"/>
      <c r="T49" s="152"/>
      <c r="U49" s="149"/>
      <c r="V49" s="205"/>
      <c r="W49" s="188"/>
      <c r="X49" s="155"/>
      <c r="Y49" s="152"/>
      <c r="Z49" s="149"/>
      <c r="AA49" s="205"/>
      <c r="AB49" s="188"/>
      <c r="AC49" s="151"/>
      <c r="AD49" s="152"/>
      <c r="AE49" s="149"/>
      <c r="AF49" s="205"/>
      <c r="AG49" s="116"/>
      <c r="AH49" s="110" t="str">
        <f t="shared" si="1"/>
        <v/>
      </c>
      <c r="AI49" s="25"/>
      <c r="AJ49" s="22"/>
      <c r="AK49" s="23"/>
      <c r="AL49" s="26"/>
      <c r="AM49" s="24"/>
      <c r="AN49" s="25"/>
      <c r="BA49" s="88" t="str">
        <f t="shared" si="2"/>
        <v/>
      </c>
      <c r="BB49" s="88" t="str">
        <f t="shared" si="3"/>
        <v/>
      </c>
      <c r="BC49" s="88" t="str">
        <f t="shared" si="8"/>
        <v>_29</v>
      </c>
      <c r="BD49" s="87" t="str">
        <f t="shared" si="9"/>
        <v>_30</v>
      </c>
      <c r="BE49" s="91" t="str">
        <f t="shared" si="6"/>
        <v>_29R</v>
      </c>
      <c r="BF49" s="91" t="str">
        <f t="shared" si="7"/>
        <v>_30R</v>
      </c>
    </row>
    <row r="50" spans="1:58" ht="18" customHeight="1">
      <c r="A50" s="629" t="str">
        <f>IF($C50&amp;$D50="","",COUNT($A$7:A49)+1)</f>
        <v/>
      </c>
      <c r="B50" s="140"/>
      <c r="C50" s="141"/>
      <c r="D50" s="141"/>
      <c r="E50" s="141"/>
      <c r="F50" s="142"/>
      <c r="G50" s="143"/>
      <c r="H50" s="144"/>
      <c r="I50" s="145"/>
      <c r="J50" s="146"/>
      <c r="K50" s="147"/>
      <c r="L50" s="147"/>
      <c r="M50" s="147"/>
      <c r="N50" s="148"/>
      <c r="O50" s="146" t="str">
        <f t="shared" si="0"/>
        <v/>
      </c>
      <c r="P50" s="149"/>
      <c r="Q50" s="205"/>
      <c r="R50" s="188"/>
      <c r="S50" s="151"/>
      <c r="T50" s="152"/>
      <c r="U50" s="149"/>
      <c r="V50" s="205"/>
      <c r="W50" s="188"/>
      <c r="X50" s="155"/>
      <c r="Y50" s="152"/>
      <c r="Z50" s="149"/>
      <c r="AA50" s="205"/>
      <c r="AB50" s="188"/>
      <c r="AC50" s="151"/>
      <c r="AD50" s="152"/>
      <c r="AE50" s="149"/>
      <c r="AF50" s="205"/>
      <c r="AG50" s="116"/>
      <c r="AH50" s="110" t="str">
        <f t="shared" si="1"/>
        <v/>
      </c>
      <c r="AI50" s="25"/>
      <c r="AJ50" s="22"/>
      <c r="AK50" s="23"/>
      <c r="AL50" s="26"/>
      <c r="AM50" s="24"/>
      <c r="AN50" s="25"/>
      <c r="BA50" s="88" t="str">
        <f t="shared" si="2"/>
        <v/>
      </c>
      <c r="BB50" s="88" t="str">
        <f t="shared" si="3"/>
        <v/>
      </c>
      <c r="BC50" s="88" t="str">
        <f t="shared" si="8"/>
        <v>_29</v>
      </c>
      <c r="BD50" s="87" t="str">
        <f t="shared" si="9"/>
        <v>_30</v>
      </c>
      <c r="BE50" s="91" t="str">
        <f t="shared" si="6"/>
        <v>_29R</v>
      </c>
      <c r="BF50" s="91" t="str">
        <f t="shared" si="7"/>
        <v>_30R</v>
      </c>
    </row>
    <row r="51" spans="1:58" ht="18" customHeight="1">
      <c r="A51" s="630" t="str">
        <f>IF($C51&amp;$D51="","",COUNT($A$7:A50)+1)</f>
        <v/>
      </c>
      <c r="B51" s="157"/>
      <c r="C51" s="158"/>
      <c r="D51" s="158"/>
      <c r="E51" s="158"/>
      <c r="F51" s="159"/>
      <c r="G51" s="160"/>
      <c r="H51" s="161"/>
      <c r="I51" s="162"/>
      <c r="J51" s="163"/>
      <c r="K51" s="164"/>
      <c r="L51" s="164"/>
      <c r="M51" s="164"/>
      <c r="N51" s="165"/>
      <c r="O51" s="163" t="str">
        <f t="shared" si="0"/>
        <v/>
      </c>
      <c r="P51" s="166"/>
      <c r="Q51" s="206"/>
      <c r="R51" s="189"/>
      <c r="S51" s="168"/>
      <c r="T51" s="169"/>
      <c r="U51" s="166"/>
      <c r="V51" s="206"/>
      <c r="W51" s="189"/>
      <c r="X51" s="170"/>
      <c r="Y51" s="169"/>
      <c r="Z51" s="166"/>
      <c r="AA51" s="206"/>
      <c r="AB51" s="189"/>
      <c r="AC51" s="168"/>
      <c r="AD51" s="169"/>
      <c r="AE51" s="166"/>
      <c r="AF51" s="206"/>
      <c r="AG51" s="117"/>
      <c r="AH51" s="111" t="str">
        <f t="shared" si="1"/>
        <v/>
      </c>
      <c r="AI51" s="30"/>
      <c r="AJ51" s="27"/>
      <c r="AK51" s="28"/>
      <c r="AL51" s="31"/>
      <c r="AM51" s="29"/>
      <c r="AN51" s="30"/>
      <c r="BA51" s="88" t="str">
        <f t="shared" si="2"/>
        <v/>
      </c>
      <c r="BB51" s="88" t="str">
        <f t="shared" si="3"/>
        <v/>
      </c>
      <c r="BC51" s="88" t="str">
        <f t="shared" si="8"/>
        <v>_29</v>
      </c>
      <c r="BD51" s="87" t="str">
        <f t="shared" si="9"/>
        <v>_30</v>
      </c>
      <c r="BE51" s="91" t="str">
        <f t="shared" si="6"/>
        <v>_29R</v>
      </c>
      <c r="BF51" s="91" t="str">
        <f t="shared" si="7"/>
        <v>_30R</v>
      </c>
    </row>
    <row r="52" spans="1:58" ht="18" customHeight="1">
      <c r="A52" s="631" t="str">
        <f>IF($C52&amp;$D52="","",COUNT($A$7:A51)+1)</f>
        <v/>
      </c>
      <c r="B52" s="171"/>
      <c r="C52" s="172"/>
      <c r="D52" s="173"/>
      <c r="E52" s="173"/>
      <c r="F52" s="174"/>
      <c r="G52" s="175"/>
      <c r="H52" s="176"/>
      <c r="I52" s="177"/>
      <c r="J52" s="178"/>
      <c r="K52" s="178"/>
      <c r="L52" s="178"/>
      <c r="M52" s="179"/>
      <c r="N52" s="180"/>
      <c r="O52" s="178" t="str">
        <f t="shared" si="0"/>
        <v/>
      </c>
      <c r="P52" s="181"/>
      <c r="Q52" s="207"/>
      <c r="R52" s="182"/>
      <c r="S52" s="183"/>
      <c r="T52" s="184"/>
      <c r="U52" s="185"/>
      <c r="V52" s="207"/>
      <c r="W52" s="182"/>
      <c r="X52" s="186"/>
      <c r="Y52" s="184"/>
      <c r="Z52" s="185"/>
      <c r="AA52" s="207"/>
      <c r="AB52" s="182"/>
      <c r="AC52" s="187"/>
      <c r="AD52" s="184"/>
      <c r="AE52" s="185"/>
      <c r="AF52" s="207"/>
      <c r="AG52" s="118"/>
      <c r="AH52" s="108" t="str">
        <f t="shared" si="1"/>
        <v/>
      </c>
      <c r="AI52" s="34"/>
      <c r="AJ52" s="32"/>
      <c r="AK52" s="33"/>
      <c r="AL52" s="36"/>
      <c r="AM52" s="35"/>
      <c r="AN52" s="34"/>
      <c r="BA52" s="88" t="str">
        <f t="shared" si="2"/>
        <v/>
      </c>
      <c r="BB52" s="88" t="str">
        <f t="shared" si="3"/>
        <v/>
      </c>
      <c r="BC52" s="88" t="str">
        <f t="shared" si="8"/>
        <v>_29</v>
      </c>
      <c r="BD52" s="87" t="str">
        <f t="shared" si="9"/>
        <v>_30</v>
      </c>
      <c r="BE52" s="91" t="str">
        <f t="shared" si="6"/>
        <v>_29R</v>
      </c>
      <c r="BF52" s="91" t="str">
        <f t="shared" si="7"/>
        <v>_30R</v>
      </c>
    </row>
    <row r="53" spans="1:58" ht="18" customHeight="1">
      <c r="A53" s="629" t="str">
        <f>IF($C53&amp;$D53="","",COUNT($A$7:A52)+1)</f>
        <v/>
      </c>
      <c r="B53" s="140"/>
      <c r="C53" s="141"/>
      <c r="D53" s="141"/>
      <c r="E53" s="141"/>
      <c r="F53" s="142"/>
      <c r="G53" s="143"/>
      <c r="H53" s="144"/>
      <c r="I53" s="145"/>
      <c r="J53" s="146"/>
      <c r="K53" s="147"/>
      <c r="L53" s="147"/>
      <c r="M53" s="147"/>
      <c r="N53" s="148"/>
      <c r="O53" s="146" t="str">
        <f t="shared" si="0"/>
        <v/>
      </c>
      <c r="P53" s="149"/>
      <c r="Q53" s="205"/>
      <c r="R53" s="188"/>
      <c r="S53" s="151"/>
      <c r="T53" s="152"/>
      <c r="U53" s="149"/>
      <c r="V53" s="205"/>
      <c r="W53" s="188"/>
      <c r="X53" s="153"/>
      <c r="Y53" s="152"/>
      <c r="Z53" s="149"/>
      <c r="AA53" s="205"/>
      <c r="AB53" s="188"/>
      <c r="AC53" s="151"/>
      <c r="AD53" s="152"/>
      <c r="AE53" s="149"/>
      <c r="AF53" s="205"/>
      <c r="AG53" s="116"/>
      <c r="AH53" s="109" t="str">
        <f t="shared" si="1"/>
        <v/>
      </c>
      <c r="AI53" s="25"/>
      <c r="AJ53" s="22"/>
      <c r="AK53" s="23"/>
      <c r="AL53" s="26"/>
      <c r="AM53" s="24"/>
      <c r="AN53" s="25"/>
      <c r="BA53" s="88" t="str">
        <f t="shared" si="2"/>
        <v/>
      </c>
      <c r="BB53" s="88" t="str">
        <f t="shared" si="3"/>
        <v/>
      </c>
      <c r="BC53" s="88" t="str">
        <f t="shared" si="8"/>
        <v>_29</v>
      </c>
      <c r="BD53" s="87" t="str">
        <f t="shared" si="9"/>
        <v>_30</v>
      </c>
      <c r="BE53" s="91" t="str">
        <f t="shared" si="6"/>
        <v>_29R</v>
      </c>
      <c r="BF53" s="91" t="str">
        <f t="shared" si="7"/>
        <v>_30R</v>
      </c>
    </row>
    <row r="54" spans="1:58" ht="18" customHeight="1">
      <c r="A54" s="629" t="str">
        <f>IF($C54&amp;$D54="","",COUNT($A$7:A53)+1)</f>
        <v/>
      </c>
      <c r="B54" s="140"/>
      <c r="C54" s="141"/>
      <c r="D54" s="141"/>
      <c r="E54" s="141"/>
      <c r="F54" s="142"/>
      <c r="G54" s="143"/>
      <c r="H54" s="144"/>
      <c r="I54" s="145"/>
      <c r="J54" s="146"/>
      <c r="K54" s="147"/>
      <c r="L54" s="147"/>
      <c r="M54" s="147"/>
      <c r="N54" s="148"/>
      <c r="O54" s="146" t="str">
        <f t="shared" si="0"/>
        <v/>
      </c>
      <c r="P54" s="149"/>
      <c r="Q54" s="205"/>
      <c r="R54" s="188"/>
      <c r="S54" s="151"/>
      <c r="T54" s="152"/>
      <c r="U54" s="149"/>
      <c r="V54" s="205"/>
      <c r="W54" s="188"/>
      <c r="X54" s="155"/>
      <c r="Y54" s="152"/>
      <c r="Z54" s="149"/>
      <c r="AA54" s="205"/>
      <c r="AB54" s="188"/>
      <c r="AC54" s="151"/>
      <c r="AD54" s="152"/>
      <c r="AE54" s="149"/>
      <c r="AF54" s="205"/>
      <c r="AG54" s="116"/>
      <c r="AH54" s="110" t="str">
        <f t="shared" si="1"/>
        <v/>
      </c>
      <c r="AI54" s="25"/>
      <c r="AJ54" s="22"/>
      <c r="AK54" s="23"/>
      <c r="AL54" s="26"/>
      <c r="AM54" s="24"/>
      <c r="AN54" s="25"/>
      <c r="BA54" s="88" t="str">
        <f t="shared" si="2"/>
        <v/>
      </c>
      <c r="BB54" s="88" t="str">
        <f t="shared" si="3"/>
        <v/>
      </c>
      <c r="BC54" s="88" t="str">
        <f t="shared" si="8"/>
        <v>_29</v>
      </c>
      <c r="BD54" s="87" t="str">
        <f t="shared" si="9"/>
        <v>_30</v>
      </c>
      <c r="BE54" s="91" t="str">
        <f t="shared" si="6"/>
        <v>_29R</v>
      </c>
      <c r="BF54" s="91" t="str">
        <f t="shared" si="7"/>
        <v>_30R</v>
      </c>
    </row>
    <row r="55" spans="1:58" ht="18" customHeight="1">
      <c r="A55" s="629" t="str">
        <f>IF($C55&amp;$D55="","",COUNT($A$7:A54)+1)</f>
        <v/>
      </c>
      <c r="B55" s="140"/>
      <c r="C55" s="141"/>
      <c r="D55" s="141"/>
      <c r="E55" s="141"/>
      <c r="F55" s="142"/>
      <c r="G55" s="143"/>
      <c r="H55" s="144"/>
      <c r="I55" s="145"/>
      <c r="J55" s="146"/>
      <c r="K55" s="147"/>
      <c r="L55" s="147"/>
      <c r="M55" s="147"/>
      <c r="N55" s="148"/>
      <c r="O55" s="146" t="str">
        <f t="shared" si="0"/>
        <v/>
      </c>
      <c r="P55" s="149"/>
      <c r="Q55" s="205"/>
      <c r="R55" s="188"/>
      <c r="S55" s="151"/>
      <c r="T55" s="152"/>
      <c r="U55" s="149"/>
      <c r="V55" s="205"/>
      <c r="W55" s="188"/>
      <c r="X55" s="155"/>
      <c r="Y55" s="152"/>
      <c r="Z55" s="149"/>
      <c r="AA55" s="205"/>
      <c r="AB55" s="188"/>
      <c r="AC55" s="151"/>
      <c r="AD55" s="152"/>
      <c r="AE55" s="149"/>
      <c r="AF55" s="205"/>
      <c r="AG55" s="116"/>
      <c r="AH55" s="110" t="str">
        <f t="shared" si="1"/>
        <v/>
      </c>
      <c r="AI55" s="25"/>
      <c r="AJ55" s="22"/>
      <c r="AK55" s="23"/>
      <c r="AL55" s="26"/>
      <c r="AM55" s="24"/>
      <c r="AN55" s="25"/>
      <c r="BA55" s="88" t="str">
        <f t="shared" si="2"/>
        <v/>
      </c>
      <c r="BB55" s="88" t="str">
        <f t="shared" si="3"/>
        <v/>
      </c>
      <c r="BC55" s="88" t="str">
        <f t="shared" si="8"/>
        <v>_29</v>
      </c>
      <c r="BD55" s="87" t="str">
        <f t="shared" si="9"/>
        <v>_30</v>
      </c>
      <c r="BE55" s="91" t="str">
        <f t="shared" si="6"/>
        <v>_29R</v>
      </c>
      <c r="BF55" s="91" t="str">
        <f t="shared" si="7"/>
        <v>_30R</v>
      </c>
    </row>
    <row r="56" spans="1:58" ht="18" customHeight="1">
      <c r="A56" s="630" t="str">
        <f>IF($C56&amp;$D56="","",COUNT($A$7:A55)+1)</f>
        <v/>
      </c>
      <c r="B56" s="157"/>
      <c r="C56" s="158"/>
      <c r="D56" s="158"/>
      <c r="E56" s="158"/>
      <c r="F56" s="159"/>
      <c r="G56" s="160"/>
      <c r="H56" s="161"/>
      <c r="I56" s="162"/>
      <c r="J56" s="163"/>
      <c r="K56" s="164"/>
      <c r="L56" s="164"/>
      <c r="M56" s="164"/>
      <c r="N56" s="165"/>
      <c r="O56" s="163" t="str">
        <f t="shared" si="0"/>
        <v/>
      </c>
      <c r="P56" s="166"/>
      <c r="Q56" s="206"/>
      <c r="R56" s="189"/>
      <c r="S56" s="168"/>
      <c r="T56" s="169"/>
      <c r="U56" s="166"/>
      <c r="V56" s="206"/>
      <c r="W56" s="189"/>
      <c r="X56" s="170"/>
      <c r="Y56" s="169"/>
      <c r="Z56" s="166"/>
      <c r="AA56" s="206"/>
      <c r="AB56" s="189"/>
      <c r="AC56" s="168"/>
      <c r="AD56" s="169"/>
      <c r="AE56" s="166"/>
      <c r="AF56" s="206"/>
      <c r="AG56" s="117"/>
      <c r="AH56" s="111" t="str">
        <f t="shared" si="1"/>
        <v/>
      </c>
      <c r="AI56" s="30"/>
      <c r="AJ56" s="27"/>
      <c r="AK56" s="28"/>
      <c r="AL56" s="31"/>
      <c r="AM56" s="29"/>
      <c r="AN56" s="30"/>
      <c r="BA56" s="88" t="str">
        <f t="shared" si="2"/>
        <v/>
      </c>
      <c r="BB56" s="88" t="str">
        <f t="shared" si="3"/>
        <v/>
      </c>
      <c r="BC56" s="88" t="str">
        <f t="shared" si="8"/>
        <v>_29</v>
      </c>
      <c r="BD56" s="87" t="str">
        <f t="shared" si="9"/>
        <v>_30</v>
      </c>
      <c r="BE56" s="91" t="str">
        <f t="shared" si="6"/>
        <v>_29R</v>
      </c>
      <c r="BF56" s="91" t="str">
        <f t="shared" si="7"/>
        <v>_30R</v>
      </c>
    </row>
    <row r="57" spans="1:58" ht="18" customHeight="1">
      <c r="A57" s="631" t="str">
        <f>IF($C57&amp;$D57="","",COUNT($A$7:A56)+1)</f>
        <v/>
      </c>
      <c r="B57" s="171"/>
      <c r="C57" s="172"/>
      <c r="D57" s="173"/>
      <c r="E57" s="173"/>
      <c r="F57" s="174"/>
      <c r="G57" s="175"/>
      <c r="H57" s="176"/>
      <c r="I57" s="177"/>
      <c r="J57" s="178"/>
      <c r="K57" s="178"/>
      <c r="L57" s="178"/>
      <c r="M57" s="179"/>
      <c r="N57" s="180"/>
      <c r="O57" s="178" t="str">
        <f t="shared" si="0"/>
        <v/>
      </c>
      <c r="P57" s="181"/>
      <c r="Q57" s="207"/>
      <c r="R57" s="182"/>
      <c r="S57" s="183"/>
      <c r="T57" s="184"/>
      <c r="U57" s="185"/>
      <c r="V57" s="207"/>
      <c r="W57" s="182"/>
      <c r="X57" s="186"/>
      <c r="Y57" s="184"/>
      <c r="Z57" s="185"/>
      <c r="AA57" s="207"/>
      <c r="AB57" s="182"/>
      <c r="AC57" s="187"/>
      <c r="AD57" s="184"/>
      <c r="AE57" s="185"/>
      <c r="AF57" s="207"/>
      <c r="AG57" s="118"/>
      <c r="AH57" s="108" t="str">
        <f t="shared" si="1"/>
        <v/>
      </c>
      <c r="AI57" s="34"/>
      <c r="AJ57" s="32"/>
      <c r="AK57" s="33"/>
      <c r="AL57" s="36"/>
      <c r="AM57" s="35"/>
      <c r="AN57" s="34"/>
      <c r="BA57" s="88" t="str">
        <f t="shared" si="2"/>
        <v/>
      </c>
      <c r="BB57" s="88" t="str">
        <f t="shared" si="3"/>
        <v/>
      </c>
      <c r="BC57" s="88" t="str">
        <f t="shared" si="8"/>
        <v>_29</v>
      </c>
      <c r="BD57" s="87" t="str">
        <f t="shared" si="9"/>
        <v>_30</v>
      </c>
      <c r="BE57" s="91" t="str">
        <f t="shared" si="6"/>
        <v>_29R</v>
      </c>
      <c r="BF57" s="91" t="str">
        <f t="shared" si="7"/>
        <v>_30R</v>
      </c>
    </row>
    <row r="58" spans="1:58" ht="18" customHeight="1">
      <c r="A58" s="629" t="str">
        <f>IF($C58&amp;$D58="","",COUNT($A$7:A57)+1)</f>
        <v/>
      </c>
      <c r="B58" s="140"/>
      <c r="C58" s="141"/>
      <c r="D58" s="141"/>
      <c r="E58" s="141"/>
      <c r="F58" s="142"/>
      <c r="G58" s="143"/>
      <c r="H58" s="144"/>
      <c r="I58" s="145"/>
      <c r="J58" s="146"/>
      <c r="K58" s="147"/>
      <c r="L58" s="147"/>
      <c r="M58" s="147"/>
      <c r="N58" s="148"/>
      <c r="O58" s="146" t="str">
        <f t="shared" si="0"/>
        <v/>
      </c>
      <c r="P58" s="149"/>
      <c r="Q58" s="205"/>
      <c r="R58" s="188"/>
      <c r="S58" s="151"/>
      <c r="T58" s="152"/>
      <c r="U58" s="149"/>
      <c r="V58" s="205"/>
      <c r="W58" s="188"/>
      <c r="X58" s="153"/>
      <c r="Y58" s="152"/>
      <c r="Z58" s="149"/>
      <c r="AA58" s="205"/>
      <c r="AB58" s="188"/>
      <c r="AC58" s="151"/>
      <c r="AD58" s="152"/>
      <c r="AE58" s="149"/>
      <c r="AF58" s="205"/>
      <c r="AG58" s="116"/>
      <c r="AH58" s="109" t="str">
        <f t="shared" si="1"/>
        <v/>
      </c>
      <c r="AI58" s="25"/>
      <c r="AJ58" s="22"/>
      <c r="AK58" s="23"/>
      <c r="AL58" s="26"/>
      <c r="AM58" s="24"/>
      <c r="AN58" s="25"/>
      <c r="BA58" s="88" t="str">
        <f t="shared" si="2"/>
        <v/>
      </c>
      <c r="BB58" s="88" t="str">
        <f t="shared" si="3"/>
        <v/>
      </c>
      <c r="BC58" s="88" t="str">
        <f t="shared" si="8"/>
        <v>_29</v>
      </c>
      <c r="BD58" s="87" t="str">
        <f t="shared" si="9"/>
        <v>_30</v>
      </c>
      <c r="BE58" s="91" t="str">
        <f t="shared" si="6"/>
        <v>_29R</v>
      </c>
      <c r="BF58" s="91" t="str">
        <f t="shared" si="7"/>
        <v>_30R</v>
      </c>
    </row>
    <row r="59" spans="1:58" ht="18" customHeight="1">
      <c r="A59" s="629" t="str">
        <f>IF($C59&amp;$D59="","",COUNT($A$7:A58)+1)</f>
        <v/>
      </c>
      <c r="B59" s="140"/>
      <c r="C59" s="141"/>
      <c r="D59" s="141"/>
      <c r="E59" s="141"/>
      <c r="F59" s="142"/>
      <c r="G59" s="143"/>
      <c r="H59" s="144"/>
      <c r="I59" s="145"/>
      <c r="J59" s="146"/>
      <c r="K59" s="147"/>
      <c r="L59" s="147"/>
      <c r="M59" s="147"/>
      <c r="N59" s="148"/>
      <c r="O59" s="146" t="str">
        <f t="shared" si="0"/>
        <v/>
      </c>
      <c r="P59" s="149"/>
      <c r="Q59" s="205"/>
      <c r="R59" s="188"/>
      <c r="S59" s="151"/>
      <c r="T59" s="152"/>
      <c r="U59" s="149"/>
      <c r="V59" s="205"/>
      <c r="W59" s="188"/>
      <c r="X59" s="155"/>
      <c r="Y59" s="152"/>
      <c r="Z59" s="149"/>
      <c r="AA59" s="205"/>
      <c r="AB59" s="188"/>
      <c r="AC59" s="151"/>
      <c r="AD59" s="152"/>
      <c r="AE59" s="149"/>
      <c r="AF59" s="205"/>
      <c r="AG59" s="116"/>
      <c r="AH59" s="110" t="str">
        <f t="shared" si="1"/>
        <v/>
      </c>
      <c r="AI59" s="25"/>
      <c r="AJ59" s="22"/>
      <c r="AK59" s="23"/>
      <c r="AL59" s="26"/>
      <c r="AM59" s="24"/>
      <c r="AN59" s="25"/>
      <c r="BA59" s="88" t="str">
        <f t="shared" si="2"/>
        <v/>
      </c>
      <c r="BB59" s="88" t="str">
        <f t="shared" si="3"/>
        <v/>
      </c>
      <c r="BC59" s="88" t="str">
        <f t="shared" si="8"/>
        <v>_29</v>
      </c>
      <c r="BD59" s="87" t="str">
        <f t="shared" si="9"/>
        <v>_30</v>
      </c>
      <c r="BE59" s="91" t="str">
        <f t="shared" si="6"/>
        <v>_29R</v>
      </c>
      <c r="BF59" s="91" t="str">
        <f t="shared" si="7"/>
        <v>_30R</v>
      </c>
    </row>
    <row r="60" spans="1:58" ht="18" customHeight="1">
      <c r="A60" s="629" t="str">
        <f>IF($C60&amp;$D60="","",COUNT($A$7:A59)+1)</f>
        <v/>
      </c>
      <c r="B60" s="140"/>
      <c r="C60" s="141"/>
      <c r="D60" s="141"/>
      <c r="E60" s="141"/>
      <c r="F60" s="142"/>
      <c r="G60" s="143"/>
      <c r="H60" s="144"/>
      <c r="I60" s="145"/>
      <c r="J60" s="146"/>
      <c r="K60" s="147"/>
      <c r="L60" s="147"/>
      <c r="M60" s="147"/>
      <c r="N60" s="148"/>
      <c r="O60" s="146" t="str">
        <f t="shared" si="0"/>
        <v/>
      </c>
      <c r="P60" s="149"/>
      <c r="Q60" s="205"/>
      <c r="R60" s="188"/>
      <c r="S60" s="151"/>
      <c r="T60" s="152"/>
      <c r="U60" s="149"/>
      <c r="V60" s="205"/>
      <c r="W60" s="188"/>
      <c r="X60" s="155"/>
      <c r="Y60" s="152"/>
      <c r="Z60" s="149"/>
      <c r="AA60" s="205"/>
      <c r="AB60" s="188"/>
      <c r="AC60" s="151"/>
      <c r="AD60" s="152"/>
      <c r="AE60" s="149"/>
      <c r="AF60" s="205"/>
      <c r="AG60" s="116"/>
      <c r="AH60" s="110" t="str">
        <f t="shared" si="1"/>
        <v/>
      </c>
      <c r="AI60" s="25"/>
      <c r="AJ60" s="22"/>
      <c r="AK60" s="23"/>
      <c r="AL60" s="26"/>
      <c r="AM60" s="24"/>
      <c r="AN60" s="25"/>
      <c r="BA60" s="88" t="str">
        <f t="shared" si="2"/>
        <v/>
      </c>
      <c r="BB60" s="88" t="str">
        <f t="shared" si="3"/>
        <v/>
      </c>
      <c r="BC60" s="88" t="str">
        <f t="shared" si="8"/>
        <v>_29</v>
      </c>
      <c r="BD60" s="87" t="str">
        <f t="shared" si="9"/>
        <v>_30</v>
      </c>
      <c r="BE60" s="91" t="str">
        <f t="shared" si="6"/>
        <v>_29R</v>
      </c>
      <c r="BF60" s="91" t="str">
        <f t="shared" si="7"/>
        <v>_30R</v>
      </c>
    </row>
    <row r="61" spans="1:58" ht="18" customHeight="1">
      <c r="A61" s="630" t="str">
        <f>IF($C61&amp;$D61="","",COUNT($A$7:A60)+1)</f>
        <v/>
      </c>
      <c r="B61" s="157"/>
      <c r="C61" s="158"/>
      <c r="D61" s="158"/>
      <c r="E61" s="158"/>
      <c r="F61" s="159"/>
      <c r="G61" s="160"/>
      <c r="H61" s="161"/>
      <c r="I61" s="162"/>
      <c r="J61" s="163"/>
      <c r="K61" s="164"/>
      <c r="L61" s="164"/>
      <c r="M61" s="164"/>
      <c r="N61" s="165"/>
      <c r="O61" s="163" t="str">
        <f t="shared" si="0"/>
        <v/>
      </c>
      <c r="P61" s="166"/>
      <c r="Q61" s="206"/>
      <c r="R61" s="189"/>
      <c r="S61" s="168"/>
      <c r="T61" s="169"/>
      <c r="U61" s="166"/>
      <c r="V61" s="206"/>
      <c r="W61" s="189"/>
      <c r="X61" s="170"/>
      <c r="Y61" s="169"/>
      <c r="Z61" s="166"/>
      <c r="AA61" s="206"/>
      <c r="AB61" s="189"/>
      <c r="AC61" s="168"/>
      <c r="AD61" s="169"/>
      <c r="AE61" s="166"/>
      <c r="AF61" s="206"/>
      <c r="AG61" s="117"/>
      <c r="AH61" s="111" t="str">
        <f t="shared" si="1"/>
        <v/>
      </c>
      <c r="AI61" s="30"/>
      <c r="AJ61" s="27"/>
      <c r="AK61" s="28"/>
      <c r="AL61" s="31"/>
      <c r="AM61" s="29"/>
      <c r="AN61" s="30"/>
      <c r="BA61" s="88" t="str">
        <f t="shared" si="2"/>
        <v/>
      </c>
      <c r="BB61" s="88" t="str">
        <f t="shared" si="3"/>
        <v/>
      </c>
      <c r="BC61" s="88" t="str">
        <f t="shared" si="8"/>
        <v>_29</v>
      </c>
      <c r="BD61" s="87" t="str">
        <f t="shared" si="9"/>
        <v>_30</v>
      </c>
      <c r="BE61" s="91" t="str">
        <f t="shared" si="6"/>
        <v>_29R</v>
      </c>
      <c r="BF61" s="91" t="str">
        <f t="shared" si="7"/>
        <v>_30R</v>
      </c>
    </row>
    <row r="62" spans="1:58" ht="18" customHeight="1">
      <c r="A62" s="631" t="str">
        <f>IF($C62&amp;$D62="","",COUNT($A$7:A61)+1)</f>
        <v/>
      </c>
      <c r="B62" s="171"/>
      <c r="C62" s="172"/>
      <c r="D62" s="173"/>
      <c r="E62" s="173"/>
      <c r="F62" s="174"/>
      <c r="G62" s="175"/>
      <c r="H62" s="176"/>
      <c r="I62" s="177"/>
      <c r="J62" s="178"/>
      <c r="K62" s="178"/>
      <c r="L62" s="178"/>
      <c r="M62" s="179"/>
      <c r="N62" s="180"/>
      <c r="O62" s="178" t="str">
        <f t="shared" si="0"/>
        <v/>
      </c>
      <c r="P62" s="181"/>
      <c r="Q62" s="207"/>
      <c r="R62" s="182"/>
      <c r="S62" s="183"/>
      <c r="T62" s="184"/>
      <c r="U62" s="185"/>
      <c r="V62" s="207"/>
      <c r="W62" s="182"/>
      <c r="X62" s="186"/>
      <c r="Y62" s="184"/>
      <c r="Z62" s="185"/>
      <c r="AA62" s="207"/>
      <c r="AB62" s="182"/>
      <c r="AC62" s="187"/>
      <c r="AD62" s="184"/>
      <c r="AE62" s="185"/>
      <c r="AF62" s="207"/>
      <c r="AG62" s="118"/>
      <c r="AH62" s="108" t="str">
        <f t="shared" si="1"/>
        <v/>
      </c>
      <c r="AI62" s="34"/>
      <c r="AJ62" s="32"/>
      <c r="AK62" s="33"/>
      <c r="AL62" s="36"/>
      <c r="AM62" s="35"/>
      <c r="AN62" s="34"/>
      <c r="BA62" s="88" t="str">
        <f t="shared" si="2"/>
        <v/>
      </c>
      <c r="BB62" s="88" t="str">
        <f t="shared" si="3"/>
        <v/>
      </c>
      <c r="BC62" s="88" t="str">
        <f t="shared" si="8"/>
        <v>_29</v>
      </c>
      <c r="BD62" s="87" t="str">
        <f t="shared" si="9"/>
        <v>_30</v>
      </c>
      <c r="BE62" s="91" t="str">
        <f t="shared" si="6"/>
        <v>_29R</v>
      </c>
      <c r="BF62" s="91" t="str">
        <f t="shared" si="7"/>
        <v>_30R</v>
      </c>
    </row>
    <row r="63" spans="1:58" ht="18" customHeight="1">
      <c r="A63" s="629" t="str">
        <f>IF($C63&amp;$D63="","",COUNT($A$7:A62)+1)</f>
        <v/>
      </c>
      <c r="B63" s="140"/>
      <c r="C63" s="141"/>
      <c r="D63" s="141"/>
      <c r="E63" s="141"/>
      <c r="F63" s="142"/>
      <c r="G63" s="143"/>
      <c r="H63" s="144"/>
      <c r="I63" s="145"/>
      <c r="J63" s="146"/>
      <c r="K63" s="147"/>
      <c r="L63" s="147"/>
      <c r="M63" s="147"/>
      <c r="N63" s="148"/>
      <c r="O63" s="146" t="str">
        <f t="shared" si="0"/>
        <v/>
      </c>
      <c r="P63" s="149"/>
      <c r="Q63" s="205"/>
      <c r="R63" s="188"/>
      <c r="S63" s="151"/>
      <c r="T63" s="152"/>
      <c r="U63" s="149"/>
      <c r="V63" s="205"/>
      <c r="W63" s="188"/>
      <c r="X63" s="153"/>
      <c r="Y63" s="152"/>
      <c r="Z63" s="149"/>
      <c r="AA63" s="205"/>
      <c r="AB63" s="188"/>
      <c r="AC63" s="151"/>
      <c r="AD63" s="152"/>
      <c r="AE63" s="149"/>
      <c r="AF63" s="205"/>
      <c r="AG63" s="116"/>
      <c r="AH63" s="109" t="str">
        <f t="shared" si="1"/>
        <v/>
      </c>
      <c r="AI63" s="25"/>
      <c r="AJ63" s="22"/>
      <c r="AK63" s="23"/>
      <c r="AL63" s="26"/>
      <c r="AM63" s="24"/>
      <c r="AN63" s="25"/>
      <c r="BA63" s="88" t="str">
        <f t="shared" si="2"/>
        <v/>
      </c>
      <c r="BB63" s="88" t="str">
        <f t="shared" si="3"/>
        <v/>
      </c>
      <c r="BC63" s="88" t="str">
        <f t="shared" si="8"/>
        <v>_29</v>
      </c>
      <c r="BD63" s="87" t="str">
        <f t="shared" si="9"/>
        <v>_30</v>
      </c>
      <c r="BE63" s="91" t="str">
        <f t="shared" si="6"/>
        <v>_29R</v>
      </c>
      <c r="BF63" s="91" t="str">
        <f t="shared" si="7"/>
        <v>_30R</v>
      </c>
    </row>
    <row r="64" spans="1:58" ht="18" customHeight="1">
      <c r="A64" s="629" t="str">
        <f>IF($C64&amp;$D64="","",COUNT($A$7:A63)+1)</f>
        <v/>
      </c>
      <c r="B64" s="140"/>
      <c r="C64" s="141"/>
      <c r="D64" s="141"/>
      <c r="E64" s="141"/>
      <c r="F64" s="142"/>
      <c r="G64" s="143"/>
      <c r="H64" s="144"/>
      <c r="I64" s="145"/>
      <c r="J64" s="146"/>
      <c r="K64" s="147"/>
      <c r="L64" s="147"/>
      <c r="M64" s="147"/>
      <c r="N64" s="148"/>
      <c r="O64" s="146" t="str">
        <f t="shared" si="0"/>
        <v/>
      </c>
      <c r="P64" s="149"/>
      <c r="Q64" s="205"/>
      <c r="R64" s="188"/>
      <c r="S64" s="151"/>
      <c r="T64" s="152"/>
      <c r="U64" s="149"/>
      <c r="V64" s="205"/>
      <c r="W64" s="188"/>
      <c r="X64" s="155"/>
      <c r="Y64" s="152"/>
      <c r="Z64" s="149"/>
      <c r="AA64" s="205"/>
      <c r="AB64" s="188"/>
      <c r="AC64" s="151"/>
      <c r="AD64" s="152"/>
      <c r="AE64" s="149"/>
      <c r="AF64" s="205"/>
      <c r="AG64" s="116"/>
      <c r="AH64" s="110" t="str">
        <f t="shared" si="1"/>
        <v/>
      </c>
      <c r="AI64" s="25"/>
      <c r="AJ64" s="22"/>
      <c r="AK64" s="23"/>
      <c r="AL64" s="26"/>
      <c r="AM64" s="24"/>
      <c r="AN64" s="25"/>
      <c r="BA64" s="88" t="str">
        <f t="shared" si="2"/>
        <v/>
      </c>
      <c r="BB64" s="88" t="str">
        <f t="shared" si="3"/>
        <v/>
      </c>
      <c r="BC64" s="88" t="str">
        <f t="shared" si="8"/>
        <v>_29</v>
      </c>
      <c r="BD64" s="87" t="str">
        <f t="shared" si="9"/>
        <v>_30</v>
      </c>
      <c r="BE64" s="91" t="str">
        <f t="shared" si="6"/>
        <v>_29R</v>
      </c>
      <c r="BF64" s="91" t="str">
        <f t="shared" si="7"/>
        <v>_30R</v>
      </c>
    </row>
    <row r="65" spans="1:58" ht="18" customHeight="1">
      <c r="A65" s="629" t="str">
        <f>IF($C65&amp;$D65="","",COUNT($A$7:A64)+1)</f>
        <v/>
      </c>
      <c r="B65" s="140"/>
      <c r="C65" s="141"/>
      <c r="D65" s="141"/>
      <c r="E65" s="141"/>
      <c r="F65" s="142"/>
      <c r="G65" s="143"/>
      <c r="H65" s="144"/>
      <c r="I65" s="145"/>
      <c r="J65" s="146"/>
      <c r="K65" s="147"/>
      <c r="L65" s="147"/>
      <c r="M65" s="147"/>
      <c r="N65" s="148"/>
      <c r="O65" s="146" t="str">
        <f t="shared" si="0"/>
        <v/>
      </c>
      <c r="P65" s="149"/>
      <c r="Q65" s="205"/>
      <c r="R65" s="188"/>
      <c r="S65" s="151"/>
      <c r="T65" s="152"/>
      <c r="U65" s="149"/>
      <c r="V65" s="205"/>
      <c r="W65" s="188"/>
      <c r="X65" s="155"/>
      <c r="Y65" s="152"/>
      <c r="Z65" s="149"/>
      <c r="AA65" s="205"/>
      <c r="AB65" s="188"/>
      <c r="AC65" s="151"/>
      <c r="AD65" s="152"/>
      <c r="AE65" s="149"/>
      <c r="AF65" s="205"/>
      <c r="AG65" s="116"/>
      <c r="AH65" s="110" t="str">
        <f t="shared" si="1"/>
        <v/>
      </c>
      <c r="AI65" s="25"/>
      <c r="AJ65" s="22"/>
      <c r="AK65" s="23"/>
      <c r="AL65" s="26"/>
      <c r="AM65" s="24"/>
      <c r="AN65" s="25"/>
      <c r="BA65" s="88" t="str">
        <f t="shared" si="2"/>
        <v/>
      </c>
      <c r="BB65" s="88" t="str">
        <f t="shared" si="3"/>
        <v/>
      </c>
      <c r="BC65" s="88" t="str">
        <f t="shared" si="8"/>
        <v>_29</v>
      </c>
      <c r="BD65" s="87" t="str">
        <f t="shared" si="9"/>
        <v>_30</v>
      </c>
      <c r="BE65" s="91" t="str">
        <f t="shared" si="6"/>
        <v>_29R</v>
      </c>
      <c r="BF65" s="91" t="str">
        <f t="shared" si="7"/>
        <v>_30R</v>
      </c>
    </row>
    <row r="66" spans="1:58" ht="18" customHeight="1">
      <c r="A66" s="630" t="str">
        <f>IF($C66&amp;$D66="","",COUNT($A$7:A65)+1)</f>
        <v/>
      </c>
      <c r="B66" s="157"/>
      <c r="C66" s="158"/>
      <c r="D66" s="158"/>
      <c r="E66" s="158"/>
      <c r="F66" s="159"/>
      <c r="G66" s="160"/>
      <c r="H66" s="161"/>
      <c r="I66" s="162"/>
      <c r="J66" s="163"/>
      <c r="K66" s="164"/>
      <c r="L66" s="164"/>
      <c r="M66" s="164"/>
      <c r="N66" s="165"/>
      <c r="O66" s="163" t="str">
        <f t="shared" si="0"/>
        <v/>
      </c>
      <c r="P66" s="166"/>
      <c r="Q66" s="206"/>
      <c r="R66" s="189"/>
      <c r="S66" s="168"/>
      <c r="T66" s="169"/>
      <c r="U66" s="166"/>
      <c r="V66" s="206"/>
      <c r="W66" s="189"/>
      <c r="X66" s="170"/>
      <c r="Y66" s="169"/>
      <c r="Z66" s="166"/>
      <c r="AA66" s="206"/>
      <c r="AB66" s="189"/>
      <c r="AC66" s="168"/>
      <c r="AD66" s="169"/>
      <c r="AE66" s="166"/>
      <c r="AF66" s="206"/>
      <c r="AG66" s="117"/>
      <c r="AH66" s="111" t="str">
        <f t="shared" si="1"/>
        <v/>
      </c>
      <c r="AI66" s="30"/>
      <c r="AJ66" s="27"/>
      <c r="AK66" s="28"/>
      <c r="AL66" s="31"/>
      <c r="AM66" s="29"/>
      <c r="AN66" s="30"/>
      <c r="BA66" s="88" t="str">
        <f t="shared" si="2"/>
        <v/>
      </c>
      <c r="BB66" s="88" t="str">
        <f t="shared" si="3"/>
        <v/>
      </c>
      <c r="BC66" s="88" t="str">
        <f t="shared" si="8"/>
        <v>_29</v>
      </c>
      <c r="BD66" s="87" t="str">
        <f t="shared" si="9"/>
        <v>_30</v>
      </c>
      <c r="BE66" s="91" t="str">
        <f t="shared" si="6"/>
        <v>_29R</v>
      </c>
      <c r="BF66" s="91" t="str">
        <f t="shared" si="7"/>
        <v>_30R</v>
      </c>
    </row>
    <row r="67" spans="1:58" ht="18" customHeight="1">
      <c r="A67" s="631" t="str">
        <f>IF($C67&amp;$D67="","",COUNT($A$7:A66)+1)</f>
        <v/>
      </c>
      <c r="B67" s="171"/>
      <c r="C67" s="172"/>
      <c r="D67" s="173"/>
      <c r="E67" s="173"/>
      <c r="F67" s="174"/>
      <c r="G67" s="175"/>
      <c r="H67" s="176"/>
      <c r="I67" s="177"/>
      <c r="J67" s="178"/>
      <c r="K67" s="178"/>
      <c r="L67" s="178"/>
      <c r="M67" s="179"/>
      <c r="N67" s="180"/>
      <c r="O67" s="178" t="str">
        <f t="shared" si="0"/>
        <v/>
      </c>
      <c r="P67" s="181"/>
      <c r="Q67" s="207"/>
      <c r="R67" s="182"/>
      <c r="S67" s="183"/>
      <c r="T67" s="184"/>
      <c r="U67" s="185"/>
      <c r="V67" s="207"/>
      <c r="W67" s="182"/>
      <c r="X67" s="186"/>
      <c r="Y67" s="184"/>
      <c r="Z67" s="185"/>
      <c r="AA67" s="207"/>
      <c r="AB67" s="182"/>
      <c r="AC67" s="187"/>
      <c r="AD67" s="184"/>
      <c r="AE67" s="185"/>
      <c r="AF67" s="207"/>
      <c r="AG67" s="118"/>
      <c r="AH67" s="108" t="str">
        <f t="shared" si="1"/>
        <v/>
      </c>
      <c r="AI67" s="34"/>
      <c r="AJ67" s="32"/>
      <c r="AK67" s="33"/>
      <c r="AL67" s="36"/>
      <c r="AM67" s="35"/>
      <c r="AN67" s="34"/>
      <c r="BA67" s="88" t="str">
        <f t="shared" si="2"/>
        <v/>
      </c>
      <c r="BB67" s="88" t="str">
        <f t="shared" si="3"/>
        <v/>
      </c>
      <c r="BC67" s="88" t="str">
        <f t="shared" si="8"/>
        <v>_29</v>
      </c>
      <c r="BD67" s="87" t="str">
        <f t="shared" si="9"/>
        <v>_30</v>
      </c>
      <c r="BE67" s="91" t="str">
        <f t="shared" si="6"/>
        <v>_29R</v>
      </c>
      <c r="BF67" s="91" t="str">
        <f t="shared" si="7"/>
        <v>_30R</v>
      </c>
    </row>
    <row r="68" spans="1:58" ht="18" customHeight="1">
      <c r="A68" s="629" t="str">
        <f>IF($C68&amp;$D68="","",COUNT($A$7:A67)+1)</f>
        <v/>
      </c>
      <c r="B68" s="140"/>
      <c r="C68" s="141"/>
      <c r="D68" s="141"/>
      <c r="E68" s="141"/>
      <c r="F68" s="142"/>
      <c r="G68" s="143"/>
      <c r="H68" s="144"/>
      <c r="I68" s="145"/>
      <c r="J68" s="146"/>
      <c r="K68" s="147"/>
      <c r="L68" s="147"/>
      <c r="M68" s="147"/>
      <c r="N68" s="148"/>
      <c r="O68" s="146" t="str">
        <f t="shared" si="0"/>
        <v/>
      </c>
      <c r="P68" s="149"/>
      <c r="Q68" s="205"/>
      <c r="R68" s="188"/>
      <c r="S68" s="151"/>
      <c r="T68" s="152"/>
      <c r="U68" s="149"/>
      <c r="V68" s="205"/>
      <c r="W68" s="188"/>
      <c r="X68" s="153"/>
      <c r="Y68" s="152"/>
      <c r="Z68" s="149"/>
      <c r="AA68" s="205"/>
      <c r="AB68" s="188"/>
      <c r="AC68" s="151"/>
      <c r="AD68" s="152"/>
      <c r="AE68" s="149"/>
      <c r="AF68" s="205"/>
      <c r="AG68" s="116"/>
      <c r="AH68" s="109" t="str">
        <f t="shared" si="1"/>
        <v/>
      </c>
      <c r="AI68" s="25"/>
      <c r="AJ68" s="22"/>
      <c r="AK68" s="23"/>
      <c r="AL68" s="26"/>
      <c r="AM68" s="24"/>
      <c r="AN68" s="25"/>
      <c r="BA68" s="88" t="str">
        <f t="shared" si="2"/>
        <v/>
      </c>
      <c r="BB68" s="88" t="str">
        <f t="shared" si="3"/>
        <v/>
      </c>
      <c r="BC68" s="88" t="str">
        <f t="shared" si="8"/>
        <v>_29</v>
      </c>
      <c r="BD68" s="87" t="str">
        <f t="shared" si="9"/>
        <v>_30</v>
      </c>
      <c r="BE68" s="91" t="str">
        <f t="shared" si="6"/>
        <v>_29R</v>
      </c>
      <c r="BF68" s="91" t="str">
        <f t="shared" si="7"/>
        <v>_30R</v>
      </c>
    </row>
    <row r="69" spans="1:58" ht="18" customHeight="1">
      <c r="A69" s="629" t="str">
        <f>IF($C69&amp;$D69="","",COUNT($A$7:A68)+1)</f>
        <v/>
      </c>
      <c r="B69" s="140"/>
      <c r="C69" s="141"/>
      <c r="D69" s="141"/>
      <c r="E69" s="141"/>
      <c r="F69" s="142"/>
      <c r="G69" s="143"/>
      <c r="H69" s="144"/>
      <c r="I69" s="145"/>
      <c r="J69" s="146"/>
      <c r="K69" s="147"/>
      <c r="L69" s="147"/>
      <c r="M69" s="147"/>
      <c r="N69" s="148"/>
      <c r="O69" s="146" t="str">
        <f t="shared" si="0"/>
        <v/>
      </c>
      <c r="P69" s="149"/>
      <c r="Q69" s="205"/>
      <c r="R69" s="188"/>
      <c r="S69" s="151"/>
      <c r="T69" s="152"/>
      <c r="U69" s="149"/>
      <c r="V69" s="205"/>
      <c r="W69" s="188"/>
      <c r="X69" s="155"/>
      <c r="Y69" s="152"/>
      <c r="Z69" s="149"/>
      <c r="AA69" s="205"/>
      <c r="AB69" s="188"/>
      <c r="AC69" s="151"/>
      <c r="AD69" s="152"/>
      <c r="AE69" s="149"/>
      <c r="AF69" s="205"/>
      <c r="AG69" s="116"/>
      <c r="AH69" s="110" t="str">
        <f t="shared" si="1"/>
        <v/>
      </c>
      <c r="AI69" s="25"/>
      <c r="AJ69" s="22"/>
      <c r="AK69" s="23"/>
      <c r="AL69" s="26"/>
      <c r="AM69" s="24"/>
      <c r="AN69" s="25"/>
      <c r="BA69" s="88" t="str">
        <f t="shared" si="2"/>
        <v/>
      </c>
      <c r="BB69" s="88" t="str">
        <f t="shared" si="3"/>
        <v/>
      </c>
      <c r="BC69" s="88" t="str">
        <f t="shared" si="8"/>
        <v>_29</v>
      </c>
      <c r="BD69" s="87" t="str">
        <f t="shared" si="9"/>
        <v>_30</v>
      </c>
      <c r="BE69" s="91" t="str">
        <f t="shared" si="6"/>
        <v>_29R</v>
      </c>
      <c r="BF69" s="91" t="str">
        <f t="shared" si="7"/>
        <v>_30R</v>
      </c>
    </row>
    <row r="70" spans="1:58" ht="18" customHeight="1">
      <c r="A70" s="629" t="str">
        <f>IF($C70&amp;$D70="","",COUNT($A$7:A69)+1)</f>
        <v/>
      </c>
      <c r="B70" s="140"/>
      <c r="C70" s="141"/>
      <c r="D70" s="141"/>
      <c r="E70" s="141"/>
      <c r="F70" s="142"/>
      <c r="G70" s="143"/>
      <c r="H70" s="144"/>
      <c r="I70" s="145"/>
      <c r="J70" s="146"/>
      <c r="K70" s="147"/>
      <c r="L70" s="147"/>
      <c r="M70" s="147"/>
      <c r="N70" s="148"/>
      <c r="O70" s="146" t="str">
        <f t="shared" si="0"/>
        <v/>
      </c>
      <c r="P70" s="149"/>
      <c r="Q70" s="205"/>
      <c r="R70" s="188"/>
      <c r="S70" s="151"/>
      <c r="T70" s="152"/>
      <c r="U70" s="149"/>
      <c r="V70" s="205"/>
      <c r="W70" s="188"/>
      <c r="X70" s="155"/>
      <c r="Y70" s="152"/>
      <c r="Z70" s="149"/>
      <c r="AA70" s="205"/>
      <c r="AB70" s="188"/>
      <c r="AC70" s="151"/>
      <c r="AD70" s="152"/>
      <c r="AE70" s="149"/>
      <c r="AF70" s="205"/>
      <c r="AG70" s="116"/>
      <c r="AH70" s="110" t="str">
        <f t="shared" si="1"/>
        <v/>
      </c>
      <c r="AI70" s="25"/>
      <c r="AJ70" s="22"/>
      <c r="AK70" s="23"/>
      <c r="AL70" s="26"/>
      <c r="AM70" s="24"/>
      <c r="AN70" s="25"/>
      <c r="BA70" s="88" t="str">
        <f t="shared" si="2"/>
        <v/>
      </c>
      <c r="BB70" s="88" t="str">
        <f t="shared" si="3"/>
        <v/>
      </c>
      <c r="BC70" s="88" t="str">
        <f t="shared" si="8"/>
        <v>_29</v>
      </c>
      <c r="BD70" s="87" t="str">
        <f t="shared" si="9"/>
        <v>_30</v>
      </c>
      <c r="BE70" s="91" t="str">
        <f t="shared" si="6"/>
        <v>_29R</v>
      </c>
      <c r="BF70" s="91" t="str">
        <f t="shared" si="7"/>
        <v>_30R</v>
      </c>
    </row>
    <row r="71" spans="1:58" ht="18" customHeight="1">
      <c r="A71" s="630" t="str">
        <f>IF($C71&amp;$D71="","",COUNT($A$7:A70)+1)</f>
        <v/>
      </c>
      <c r="B71" s="157"/>
      <c r="C71" s="158"/>
      <c r="D71" s="158"/>
      <c r="E71" s="158"/>
      <c r="F71" s="159"/>
      <c r="G71" s="160"/>
      <c r="H71" s="161"/>
      <c r="I71" s="162"/>
      <c r="J71" s="163"/>
      <c r="K71" s="164"/>
      <c r="L71" s="164"/>
      <c r="M71" s="164"/>
      <c r="N71" s="165"/>
      <c r="O71" s="163" t="str">
        <f t="shared" si="0"/>
        <v/>
      </c>
      <c r="P71" s="166"/>
      <c r="Q71" s="206"/>
      <c r="R71" s="189"/>
      <c r="S71" s="168"/>
      <c r="T71" s="169"/>
      <c r="U71" s="166"/>
      <c r="V71" s="206"/>
      <c r="W71" s="189"/>
      <c r="X71" s="170"/>
      <c r="Y71" s="169"/>
      <c r="Z71" s="166"/>
      <c r="AA71" s="206"/>
      <c r="AB71" s="189"/>
      <c r="AC71" s="168"/>
      <c r="AD71" s="169"/>
      <c r="AE71" s="166"/>
      <c r="AF71" s="206"/>
      <c r="AG71" s="117"/>
      <c r="AH71" s="111" t="str">
        <f t="shared" si="1"/>
        <v/>
      </c>
      <c r="AI71" s="30"/>
      <c r="AJ71" s="27"/>
      <c r="AK71" s="28"/>
      <c r="AL71" s="31"/>
      <c r="AM71" s="29"/>
      <c r="AN71" s="30"/>
      <c r="BA71" s="88" t="str">
        <f t="shared" si="2"/>
        <v/>
      </c>
      <c r="BB71" s="88" t="str">
        <f t="shared" si="3"/>
        <v/>
      </c>
      <c r="BC71" s="88" t="str">
        <f t="shared" si="8"/>
        <v>_29</v>
      </c>
      <c r="BD71" s="87" t="str">
        <f t="shared" si="9"/>
        <v>_30</v>
      </c>
      <c r="BE71" s="91" t="str">
        <f t="shared" si="6"/>
        <v>_29R</v>
      </c>
      <c r="BF71" s="91" t="str">
        <f t="shared" si="7"/>
        <v>_30R</v>
      </c>
    </row>
    <row r="72" spans="1:58" ht="18" customHeight="1">
      <c r="A72" s="631" t="str">
        <f>IF($C72&amp;$D72="","",COUNT($A$7:A71)+1)</f>
        <v/>
      </c>
      <c r="B72" s="171"/>
      <c r="C72" s="172"/>
      <c r="D72" s="173"/>
      <c r="E72" s="173"/>
      <c r="F72" s="174"/>
      <c r="G72" s="175"/>
      <c r="H72" s="176"/>
      <c r="I72" s="177"/>
      <c r="J72" s="178"/>
      <c r="K72" s="178"/>
      <c r="L72" s="178"/>
      <c r="M72" s="179"/>
      <c r="N72" s="180"/>
      <c r="O72" s="178" t="str">
        <f t="shared" ref="O72:O106" si="10">IF(C72="","","JPN")</f>
        <v/>
      </c>
      <c r="P72" s="181"/>
      <c r="Q72" s="207"/>
      <c r="R72" s="182"/>
      <c r="S72" s="183"/>
      <c r="T72" s="184"/>
      <c r="U72" s="185"/>
      <c r="V72" s="207"/>
      <c r="W72" s="182"/>
      <c r="X72" s="186"/>
      <c r="Y72" s="184"/>
      <c r="Z72" s="185"/>
      <c r="AA72" s="207"/>
      <c r="AB72" s="182"/>
      <c r="AC72" s="187"/>
      <c r="AD72" s="184"/>
      <c r="AE72" s="185"/>
      <c r="AF72" s="207"/>
      <c r="AG72" s="118"/>
      <c r="AH72" s="108" t="str">
        <f t="shared" ref="AH72:AH106" si="11">IF(AE72="","","A")</f>
        <v/>
      </c>
      <c r="AI72" s="34"/>
      <c r="AJ72" s="32"/>
      <c r="AK72" s="33"/>
      <c r="AL72" s="36"/>
      <c r="AM72" s="35"/>
      <c r="AN72" s="34"/>
      <c r="BA72" s="88" t="str">
        <f t="shared" ref="BA72:BA106" si="12">IF(H72="一般","A",(IF(H72="大学","A",(IF(H72="高校","C",(IF(H72="中学","D",(IF(H72="小学","E","")))))))))</f>
        <v/>
      </c>
      <c r="BB72" s="88" t="str">
        <f t="shared" ref="BB72:BB106" si="13">IF(I72="男",1,(IF(I72="女",2,"")))</f>
        <v/>
      </c>
      <c r="BC72" s="88" t="str">
        <f t="shared" si="8"/>
        <v>_29</v>
      </c>
      <c r="BD72" s="87" t="str">
        <f t="shared" si="9"/>
        <v>_30</v>
      </c>
      <c r="BE72" s="91" t="str">
        <f t="shared" ref="BE72:BE106" si="14">"_29R"&amp;BA72&amp;BB72</f>
        <v>_29R</v>
      </c>
      <c r="BF72" s="91" t="str">
        <f t="shared" ref="BF72:BF106" si="15">"_30R"&amp;BA72&amp;BB72</f>
        <v>_30R</v>
      </c>
    </row>
    <row r="73" spans="1:58" ht="18" customHeight="1">
      <c r="A73" s="629" t="str">
        <f>IF($C73&amp;$D73="","",COUNT($A$7:A72)+1)</f>
        <v/>
      </c>
      <c r="B73" s="140"/>
      <c r="C73" s="141"/>
      <c r="D73" s="141"/>
      <c r="E73" s="141"/>
      <c r="F73" s="142"/>
      <c r="G73" s="143"/>
      <c r="H73" s="144"/>
      <c r="I73" s="145"/>
      <c r="J73" s="146"/>
      <c r="K73" s="147"/>
      <c r="L73" s="147"/>
      <c r="M73" s="147"/>
      <c r="N73" s="148"/>
      <c r="O73" s="146" t="str">
        <f t="shared" si="10"/>
        <v/>
      </c>
      <c r="P73" s="149"/>
      <c r="Q73" s="205"/>
      <c r="R73" s="188"/>
      <c r="S73" s="151"/>
      <c r="T73" s="152"/>
      <c r="U73" s="149"/>
      <c r="V73" s="205"/>
      <c r="W73" s="188"/>
      <c r="X73" s="153"/>
      <c r="Y73" s="152"/>
      <c r="Z73" s="149"/>
      <c r="AA73" s="205"/>
      <c r="AB73" s="188"/>
      <c r="AC73" s="151"/>
      <c r="AD73" s="152"/>
      <c r="AE73" s="149"/>
      <c r="AF73" s="205"/>
      <c r="AG73" s="116"/>
      <c r="AH73" s="109" t="str">
        <f t="shared" si="11"/>
        <v/>
      </c>
      <c r="AI73" s="25"/>
      <c r="AJ73" s="22"/>
      <c r="AK73" s="23"/>
      <c r="AL73" s="26"/>
      <c r="AM73" s="24"/>
      <c r="AN73" s="25"/>
      <c r="BA73" s="88" t="str">
        <f t="shared" si="12"/>
        <v/>
      </c>
      <c r="BB73" s="88" t="str">
        <f t="shared" si="13"/>
        <v/>
      </c>
      <c r="BC73" s="88" t="str">
        <f t="shared" si="8"/>
        <v>_29</v>
      </c>
      <c r="BD73" s="87" t="str">
        <f t="shared" si="9"/>
        <v>_30</v>
      </c>
      <c r="BE73" s="91" t="str">
        <f t="shared" si="14"/>
        <v>_29R</v>
      </c>
      <c r="BF73" s="91" t="str">
        <f t="shared" si="15"/>
        <v>_30R</v>
      </c>
    </row>
    <row r="74" spans="1:58" ht="18" customHeight="1">
      <c r="A74" s="629" t="str">
        <f>IF($C74&amp;$D74="","",COUNT($A$7:A73)+1)</f>
        <v/>
      </c>
      <c r="B74" s="140"/>
      <c r="C74" s="141"/>
      <c r="D74" s="141"/>
      <c r="E74" s="141"/>
      <c r="F74" s="142"/>
      <c r="G74" s="143"/>
      <c r="H74" s="144"/>
      <c r="I74" s="145"/>
      <c r="J74" s="146"/>
      <c r="K74" s="147"/>
      <c r="L74" s="147"/>
      <c r="M74" s="147"/>
      <c r="N74" s="148"/>
      <c r="O74" s="146" t="str">
        <f t="shared" si="10"/>
        <v/>
      </c>
      <c r="P74" s="149"/>
      <c r="Q74" s="205"/>
      <c r="R74" s="188"/>
      <c r="S74" s="151"/>
      <c r="T74" s="152"/>
      <c r="U74" s="149"/>
      <c r="V74" s="205"/>
      <c r="W74" s="188"/>
      <c r="X74" s="155"/>
      <c r="Y74" s="152"/>
      <c r="Z74" s="149"/>
      <c r="AA74" s="205"/>
      <c r="AB74" s="188"/>
      <c r="AC74" s="151"/>
      <c r="AD74" s="152"/>
      <c r="AE74" s="149"/>
      <c r="AF74" s="205"/>
      <c r="AG74" s="116"/>
      <c r="AH74" s="110" t="str">
        <f t="shared" si="11"/>
        <v/>
      </c>
      <c r="AI74" s="25"/>
      <c r="AJ74" s="22"/>
      <c r="AK74" s="23"/>
      <c r="AL74" s="26"/>
      <c r="AM74" s="24"/>
      <c r="AN74" s="25"/>
      <c r="BA74" s="88" t="str">
        <f t="shared" si="12"/>
        <v/>
      </c>
      <c r="BB74" s="88" t="str">
        <f t="shared" si="13"/>
        <v/>
      </c>
      <c r="BC74" s="88" t="str">
        <f t="shared" si="8"/>
        <v>_29</v>
      </c>
      <c r="BD74" s="87" t="str">
        <f t="shared" si="9"/>
        <v>_30</v>
      </c>
      <c r="BE74" s="91" t="str">
        <f t="shared" si="14"/>
        <v>_29R</v>
      </c>
      <c r="BF74" s="91" t="str">
        <f t="shared" si="15"/>
        <v>_30R</v>
      </c>
    </row>
    <row r="75" spans="1:58" ht="18" customHeight="1">
      <c r="A75" s="629" t="str">
        <f>IF($C75&amp;$D75="","",COUNT($A$7:A74)+1)</f>
        <v/>
      </c>
      <c r="B75" s="140"/>
      <c r="C75" s="141"/>
      <c r="D75" s="141"/>
      <c r="E75" s="141"/>
      <c r="F75" s="142"/>
      <c r="G75" s="143"/>
      <c r="H75" s="144"/>
      <c r="I75" s="145"/>
      <c r="J75" s="146"/>
      <c r="K75" s="147"/>
      <c r="L75" s="147"/>
      <c r="M75" s="147"/>
      <c r="N75" s="148"/>
      <c r="O75" s="146" t="str">
        <f t="shared" si="10"/>
        <v/>
      </c>
      <c r="P75" s="149"/>
      <c r="Q75" s="205"/>
      <c r="R75" s="188"/>
      <c r="S75" s="151"/>
      <c r="T75" s="152"/>
      <c r="U75" s="149"/>
      <c r="V75" s="205"/>
      <c r="W75" s="188"/>
      <c r="X75" s="155"/>
      <c r="Y75" s="152"/>
      <c r="Z75" s="149"/>
      <c r="AA75" s="205"/>
      <c r="AB75" s="188"/>
      <c r="AC75" s="151"/>
      <c r="AD75" s="152"/>
      <c r="AE75" s="149"/>
      <c r="AF75" s="205"/>
      <c r="AG75" s="116"/>
      <c r="AH75" s="110" t="str">
        <f t="shared" si="11"/>
        <v/>
      </c>
      <c r="AI75" s="25"/>
      <c r="AJ75" s="22"/>
      <c r="AK75" s="23"/>
      <c r="AL75" s="26"/>
      <c r="AM75" s="24"/>
      <c r="AN75" s="25"/>
      <c r="BA75" s="88" t="str">
        <f t="shared" si="12"/>
        <v/>
      </c>
      <c r="BB75" s="88" t="str">
        <f t="shared" si="13"/>
        <v/>
      </c>
      <c r="BC75" s="88" t="str">
        <f t="shared" ref="BC75:BC106" si="16">"_29"&amp;BA75&amp;BB75</f>
        <v>_29</v>
      </c>
      <c r="BD75" s="87" t="str">
        <f t="shared" ref="BD75:BD106" si="17">"_30"&amp;BA75&amp;BB75</f>
        <v>_30</v>
      </c>
      <c r="BE75" s="91" t="str">
        <f t="shared" si="14"/>
        <v>_29R</v>
      </c>
      <c r="BF75" s="91" t="str">
        <f t="shared" si="15"/>
        <v>_30R</v>
      </c>
    </row>
    <row r="76" spans="1:58" ht="18" customHeight="1">
      <c r="A76" s="630" t="str">
        <f>IF($C76&amp;$D76="","",COUNT($A$7:A75)+1)</f>
        <v/>
      </c>
      <c r="B76" s="157"/>
      <c r="C76" s="158"/>
      <c r="D76" s="158"/>
      <c r="E76" s="158"/>
      <c r="F76" s="159"/>
      <c r="G76" s="160"/>
      <c r="H76" s="161"/>
      <c r="I76" s="162"/>
      <c r="J76" s="163"/>
      <c r="K76" s="164"/>
      <c r="L76" s="164"/>
      <c r="M76" s="164"/>
      <c r="N76" s="165"/>
      <c r="O76" s="163" t="str">
        <f t="shared" si="10"/>
        <v/>
      </c>
      <c r="P76" s="166"/>
      <c r="Q76" s="206"/>
      <c r="R76" s="189"/>
      <c r="S76" s="168"/>
      <c r="T76" s="169"/>
      <c r="U76" s="166"/>
      <c r="V76" s="206"/>
      <c r="W76" s="189"/>
      <c r="X76" s="170"/>
      <c r="Y76" s="169"/>
      <c r="Z76" s="166"/>
      <c r="AA76" s="206"/>
      <c r="AB76" s="189"/>
      <c r="AC76" s="168"/>
      <c r="AD76" s="169"/>
      <c r="AE76" s="166"/>
      <c r="AF76" s="206"/>
      <c r="AG76" s="117"/>
      <c r="AH76" s="111" t="str">
        <f t="shared" si="11"/>
        <v/>
      </c>
      <c r="AI76" s="30"/>
      <c r="AJ76" s="27"/>
      <c r="AK76" s="28"/>
      <c r="AL76" s="31"/>
      <c r="AM76" s="29"/>
      <c r="AN76" s="30"/>
      <c r="BA76" s="88" t="str">
        <f t="shared" si="12"/>
        <v/>
      </c>
      <c r="BB76" s="88" t="str">
        <f t="shared" si="13"/>
        <v/>
      </c>
      <c r="BC76" s="88" t="str">
        <f t="shared" si="16"/>
        <v>_29</v>
      </c>
      <c r="BD76" s="87" t="str">
        <f t="shared" si="17"/>
        <v>_30</v>
      </c>
      <c r="BE76" s="91" t="str">
        <f t="shared" si="14"/>
        <v>_29R</v>
      </c>
      <c r="BF76" s="91" t="str">
        <f t="shared" si="15"/>
        <v>_30R</v>
      </c>
    </row>
    <row r="77" spans="1:58" ht="18" customHeight="1">
      <c r="A77" s="631" t="str">
        <f>IF($C77&amp;$D77="","",COUNT($A$7:A76)+1)</f>
        <v/>
      </c>
      <c r="B77" s="171"/>
      <c r="C77" s="172"/>
      <c r="D77" s="173"/>
      <c r="E77" s="173"/>
      <c r="F77" s="174"/>
      <c r="G77" s="175"/>
      <c r="H77" s="176"/>
      <c r="I77" s="177"/>
      <c r="J77" s="178"/>
      <c r="K77" s="178"/>
      <c r="L77" s="178"/>
      <c r="M77" s="179"/>
      <c r="N77" s="180"/>
      <c r="O77" s="178" t="str">
        <f t="shared" si="10"/>
        <v/>
      </c>
      <c r="P77" s="181"/>
      <c r="Q77" s="207"/>
      <c r="R77" s="182"/>
      <c r="S77" s="183"/>
      <c r="T77" s="184"/>
      <c r="U77" s="185"/>
      <c r="V77" s="207"/>
      <c r="W77" s="182"/>
      <c r="X77" s="186"/>
      <c r="Y77" s="184"/>
      <c r="Z77" s="185"/>
      <c r="AA77" s="207"/>
      <c r="AB77" s="182"/>
      <c r="AC77" s="187"/>
      <c r="AD77" s="184"/>
      <c r="AE77" s="185"/>
      <c r="AF77" s="207"/>
      <c r="AG77" s="118"/>
      <c r="AH77" s="108" t="str">
        <f t="shared" si="11"/>
        <v/>
      </c>
      <c r="AI77" s="34"/>
      <c r="AJ77" s="32"/>
      <c r="AK77" s="33"/>
      <c r="AL77" s="36"/>
      <c r="AM77" s="35"/>
      <c r="AN77" s="34"/>
      <c r="BA77" s="88" t="str">
        <f t="shared" si="12"/>
        <v/>
      </c>
      <c r="BB77" s="88" t="str">
        <f t="shared" si="13"/>
        <v/>
      </c>
      <c r="BC77" s="88" t="str">
        <f t="shared" si="16"/>
        <v>_29</v>
      </c>
      <c r="BD77" s="87" t="str">
        <f t="shared" si="17"/>
        <v>_30</v>
      </c>
      <c r="BE77" s="91" t="str">
        <f t="shared" si="14"/>
        <v>_29R</v>
      </c>
      <c r="BF77" s="91" t="str">
        <f t="shared" si="15"/>
        <v>_30R</v>
      </c>
    </row>
    <row r="78" spans="1:58" ht="18" customHeight="1">
      <c r="A78" s="629" t="str">
        <f>IF($C78&amp;$D78="","",COUNT($A$7:A77)+1)</f>
        <v/>
      </c>
      <c r="B78" s="140"/>
      <c r="C78" s="141"/>
      <c r="D78" s="141"/>
      <c r="E78" s="141"/>
      <c r="F78" s="142"/>
      <c r="G78" s="143"/>
      <c r="H78" s="144"/>
      <c r="I78" s="145"/>
      <c r="J78" s="146"/>
      <c r="K78" s="147"/>
      <c r="L78" s="147"/>
      <c r="M78" s="147"/>
      <c r="N78" s="148"/>
      <c r="O78" s="146" t="str">
        <f t="shared" si="10"/>
        <v/>
      </c>
      <c r="P78" s="149"/>
      <c r="Q78" s="205"/>
      <c r="R78" s="188"/>
      <c r="S78" s="151"/>
      <c r="T78" s="152"/>
      <c r="U78" s="149"/>
      <c r="V78" s="205"/>
      <c r="W78" s="188"/>
      <c r="X78" s="153"/>
      <c r="Y78" s="152"/>
      <c r="Z78" s="149"/>
      <c r="AA78" s="205"/>
      <c r="AB78" s="188"/>
      <c r="AC78" s="151"/>
      <c r="AD78" s="152"/>
      <c r="AE78" s="149"/>
      <c r="AF78" s="205"/>
      <c r="AG78" s="116"/>
      <c r="AH78" s="109" t="str">
        <f t="shared" si="11"/>
        <v/>
      </c>
      <c r="AI78" s="25"/>
      <c r="AJ78" s="22"/>
      <c r="AK78" s="23"/>
      <c r="AL78" s="26"/>
      <c r="AM78" s="24"/>
      <c r="AN78" s="25"/>
      <c r="BA78" s="88" t="str">
        <f t="shared" si="12"/>
        <v/>
      </c>
      <c r="BB78" s="88" t="str">
        <f t="shared" si="13"/>
        <v/>
      </c>
      <c r="BC78" s="88" t="str">
        <f t="shared" si="16"/>
        <v>_29</v>
      </c>
      <c r="BD78" s="87" t="str">
        <f t="shared" si="17"/>
        <v>_30</v>
      </c>
      <c r="BE78" s="91" t="str">
        <f t="shared" si="14"/>
        <v>_29R</v>
      </c>
      <c r="BF78" s="91" t="str">
        <f t="shared" si="15"/>
        <v>_30R</v>
      </c>
    </row>
    <row r="79" spans="1:58" ht="18" customHeight="1">
      <c r="A79" s="629" t="str">
        <f>IF($C79&amp;$D79="","",COUNT($A$7:A78)+1)</f>
        <v/>
      </c>
      <c r="B79" s="140"/>
      <c r="C79" s="141"/>
      <c r="D79" s="141"/>
      <c r="E79" s="141"/>
      <c r="F79" s="142"/>
      <c r="G79" s="143"/>
      <c r="H79" s="144"/>
      <c r="I79" s="145"/>
      <c r="J79" s="146"/>
      <c r="K79" s="147"/>
      <c r="L79" s="147"/>
      <c r="M79" s="147"/>
      <c r="N79" s="148"/>
      <c r="O79" s="146" t="str">
        <f t="shared" si="10"/>
        <v/>
      </c>
      <c r="P79" s="149"/>
      <c r="Q79" s="205"/>
      <c r="R79" s="188"/>
      <c r="S79" s="151"/>
      <c r="T79" s="152"/>
      <c r="U79" s="149"/>
      <c r="V79" s="205"/>
      <c r="W79" s="188"/>
      <c r="X79" s="155"/>
      <c r="Y79" s="152"/>
      <c r="Z79" s="149"/>
      <c r="AA79" s="205"/>
      <c r="AB79" s="188"/>
      <c r="AC79" s="151"/>
      <c r="AD79" s="152"/>
      <c r="AE79" s="149"/>
      <c r="AF79" s="205"/>
      <c r="AG79" s="116"/>
      <c r="AH79" s="110" t="str">
        <f t="shared" si="11"/>
        <v/>
      </c>
      <c r="AI79" s="25"/>
      <c r="AJ79" s="22"/>
      <c r="AK79" s="23"/>
      <c r="AL79" s="26"/>
      <c r="AM79" s="24"/>
      <c r="AN79" s="25"/>
      <c r="BA79" s="88" t="str">
        <f t="shared" si="12"/>
        <v/>
      </c>
      <c r="BB79" s="88" t="str">
        <f t="shared" si="13"/>
        <v/>
      </c>
      <c r="BC79" s="88" t="str">
        <f t="shared" si="16"/>
        <v>_29</v>
      </c>
      <c r="BD79" s="87" t="str">
        <f t="shared" si="17"/>
        <v>_30</v>
      </c>
      <c r="BE79" s="91" t="str">
        <f t="shared" si="14"/>
        <v>_29R</v>
      </c>
      <c r="BF79" s="91" t="str">
        <f t="shared" si="15"/>
        <v>_30R</v>
      </c>
    </row>
    <row r="80" spans="1:58" ht="18" customHeight="1">
      <c r="A80" s="629" t="str">
        <f>IF($C80&amp;$D80="","",COUNT($A$7:A79)+1)</f>
        <v/>
      </c>
      <c r="B80" s="140"/>
      <c r="C80" s="141"/>
      <c r="D80" s="141"/>
      <c r="E80" s="141"/>
      <c r="F80" s="142"/>
      <c r="G80" s="143"/>
      <c r="H80" s="144"/>
      <c r="I80" s="145"/>
      <c r="J80" s="146"/>
      <c r="K80" s="147"/>
      <c r="L80" s="147"/>
      <c r="M80" s="147"/>
      <c r="N80" s="148"/>
      <c r="O80" s="146" t="str">
        <f t="shared" si="10"/>
        <v/>
      </c>
      <c r="P80" s="149"/>
      <c r="Q80" s="205"/>
      <c r="R80" s="188"/>
      <c r="S80" s="151"/>
      <c r="T80" s="152"/>
      <c r="U80" s="149"/>
      <c r="V80" s="205"/>
      <c r="W80" s="188"/>
      <c r="X80" s="155"/>
      <c r="Y80" s="152"/>
      <c r="Z80" s="149"/>
      <c r="AA80" s="205"/>
      <c r="AB80" s="188"/>
      <c r="AC80" s="151"/>
      <c r="AD80" s="152"/>
      <c r="AE80" s="149"/>
      <c r="AF80" s="205"/>
      <c r="AG80" s="116"/>
      <c r="AH80" s="110" t="str">
        <f t="shared" si="11"/>
        <v/>
      </c>
      <c r="AI80" s="25"/>
      <c r="AJ80" s="22"/>
      <c r="AK80" s="23"/>
      <c r="AL80" s="26"/>
      <c r="AM80" s="24"/>
      <c r="AN80" s="25"/>
      <c r="BA80" s="88" t="str">
        <f t="shared" si="12"/>
        <v/>
      </c>
      <c r="BB80" s="88" t="str">
        <f t="shared" si="13"/>
        <v/>
      </c>
      <c r="BC80" s="88" t="str">
        <f t="shared" si="16"/>
        <v>_29</v>
      </c>
      <c r="BD80" s="87" t="str">
        <f t="shared" si="17"/>
        <v>_30</v>
      </c>
      <c r="BE80" s="91" t="str">
        <f t="shared" si="14"/>
        <v>_29R</v>
      </c>
      <c r="BF80" s="91" t="str">
        <f t="shared" si="15"/>
        <v>_30R</v>
      </c>
    </row>
    <row r="81" spans="1:58" ht="18" customHeight="1">
      <c r="A81" s="630" t="str">
        <f>IF($C81&amp;$D81="","",COUNT($A$7:A80)+1)</f>
        <v/>
      </c>
      <c r="B81" s="157"/>
      <c r="C81" s="158"/>
      <c r="D81" s="158"/>
      <c r="E81" s="158"/>
      <c r="F81" s="159"/>
      <c r="G81" s="160"/>
      <c r="H81" s="161"/>
      <c r="I81" s="162"/>
      <c r="J81" s="163"/>
      <c r="K81" s="164"/>
      <c r="L81" s="164"/>
      <c r="M81" s="164"/>
      <c r="N81" s="165"/>
      <c r="O81" s="163" t="str">
        <f t="shared" si="10"/>
        <v/>
      </c>
      <c r="P81" s="166"/>
      <c r="Q81" s="206"/>
      <c r="R81" s="189"/>
      <c r="S81" s="168"/>
      <c r="T81" s="169"/>
      <c r="U81" s="166"/>
      <c r="V81" s="206"/>
      <c r="W81" s="189"/>
      <c r="X81" s="170"/>
      <c r="Y81" s="169"/>
      <c r="Z81" s="166"/>
      <c r="AA81" s="206"/>
      <c r="AB81" s="189"/>
      <c r="AC81" s="168"/>
      <c r="AD81" s="169"/>
      <c r="AE81" s="166"/>
      <c r="AF81" s="206"/>
      <c r="AG81" s="117"/>
      <c r="AH81" s="111" t="str">
        <f t="shared" si="11"/>
        <v/>
      </c>
      <c r="AI81" s="30"/>
      <c r="AJ81" s="27"/>
      <c r="AK81" s="28"/>
      <c r="AL81" s="31"/>
      <c r="AM81" s="29"/>
      <c r="AN81" s="30"/>
      <c r="BA81" s="88" t="str">
        <f t="shared" si="12"/>
        <v/>
      </c>
      <c r="BB81" s="88" t="str">
        <f t="shared" si="13"/>
        <v/>
      </c>
      <c r="BC81" s="88" t="str">
        <f t="shared" si="16"/>
        <v>_29</v>
      </c>
      <c r="BD81" s="87" t="str">
        <f t="shared" si="17"/>
        <v>_30</v>
      </c>
      <c r="BE81" s="91" t="str">
        <f t="shared" si="14"/>
        <v>_29R</v>
      </c>
      <c r="BF81" s="91" t="str">
        <f t="shared" si="15"/>
        <v>_30R</v>
      </c>
    </row>
    <row r="82" spans="1:58" ht="18" customHeight="1">
      <c r="A82" s="631" t="str">
        <f>IF($C82&amp;$D82="","",COUNT($A$7:A81)+1)</f>
        <v/>
      </c>
      <c r="B82" s="171"/>
      <c r="C82" s="172"/>
      <c r="D82" s="173"/>
      <c r="E82" s="173"/>
      <c r="F82" s="174"/>
      <c r="G82" s="175"/>
      <c r="H82" s="176"/>
      <c r="I82" s="177"/>
      <c r="J82" s="178"/>
      <c r="K82" s="178"/>
      <c r="L82" s="178"/>
      <c r="M82" s="179"/>
      <c r="N82" s="180"/>
      <c r="O82" s="178" t="str">
        <f t="shared" si="10"/>
        <v/>
      </c>
      <c r="P82" s="181"/>
      <c r="Q82" s="207"/>
      <c r="R82" s="182"/>
      <c r="S82" s="183"/>
      <c r="T82" s="184"/>
      <c r="U82" s="185"/>
      <c r="V82" s="207"/>
      <c r="W82" s="182"/>
      <c r="X82" s="186"/>
      <c r="Y82" s="184"/>
      <c r="Z82" s="185"/>
      <c r="AA82" s="207"/>
      <c r="AB82" s="182"/>
      <c r="AC82" s="187"/>
      <c r="AD82" s="184"/>
      <c r="AE82" s="185"/>
      <c r="AF82" s="207"/>
      <c r="AG82" s="118"/>
      <c r="AH82" s="108" t="str">
        <f t="shared" si="11"/>
        <v/>
      </c>
      <c r="AI82" s="34"/>
      <c r="AJ82" s="32"/>
      <c r="AK82" s="33"/>
      <c r="AL82" s="36"/>
      <c r="AM82" s="35"/>
      <c r="AN82" s="34"/>
      <c r="BA82" s="88" t="str">
        <f t="shared" si="12"/>
        <v/>
      </c>
      <c r="BB82" s="88" t="str">
        <f t="shared" si="13"/>
        <v/>
      </c>
      <c r="BC82" s="88" t="str">
        <f t="shared" si="16"/>
        <v>_29</v>
      </c>
      <c r="BD82" s="87" t="str">
        <f t="shared" si="17"/>
        <v>_30</v>
      </c>
      <c r="BE82" s="91" t="str">
        <f t="shared" si="14"/>
        <v>_29R</v>
      </c>
      <c r="BF82" s="91" t="str">
        <f t="shared" si="15"/>
        <v>_30R</v>
      </c>
    </row>
    <row r="83" spans="1:58" ht="18" customHeight="1">
      <c r="A83" s="629" t="str">
        <f>IF($C83&amp;$D83="","",COUNT($A$7:A82)+1)</f>
        <v/>
      </c>
      <c r="B83" s="140"/>
      <c r="C83" s="141"/>
      <c r="D83" s="141"/>
      <c r="E83" s="141"/>
      <c r="F83" s="142"/>
      <c r="G83" s="143"/>
      <c r="H83" s="144"/>
      <c r="I83" s="145"/>
      <c r="J83" s="146"/>
      <c r="K83" s="147"/>
      <c r="L83" s="147"/>
      <c r="M83" s="147"/>
      <c r="N83" s="148"/>
      <c r="O83" s="146" t="str">
        <f t="shared" si="10"/>
        <v/>
      </c>
      <c r="P83" s="149"/>
      <c r="Q83" s="205"/>
      <c r="R83" s="188"/>
      <c r="S83" s="151"/>
      <c r="T83" s="152"/>
      <c r="U83" s="149"/>
      <c r="V83" s="205"/>
      <c r="W83" s="188"/>
      <c r="X83" s="153"/>
      <c r="Y83" s="152"/>
      <c r="Z83" s="149"/>
      <c r="AA83" s="205"/>
      <c r="AB83" s="188"/>
      <c r="AC83" s="151"/>
      <c r="AD83" s="152"/>
      <c r="AE83" s="149"/>
      <c r="AF83" s="205"/>
      <c r="AG83" s="116"/>
      <c r="AH83" s="109" t="str">
        <f t="shared" si="11"/>
        <v/>
      </c>
      <c r="AI83" s="25"/>
      <c r="AJ83" s="22"/>
      <c r="AK83" s="23"/>
      <c r="AL83" s="26"/>
      <c r="AM83" s="24"/>
      <c r="AN83" s="25"/>
      <c r="BA83" s="88" t="str">
        <f t="shared" si="12"/>
        <v/>
      </c>
      <c r="BB83" s="88" t="str">
        <f t="shared" si="13"/>
        <v/>
      </c>
      <c r="BC83" s="88" t="str">
        <f t="shared" si="16"/>
        <v>_29</v>
      </c>
      <c r="BD83" s="87" t="str">
        <f t="shared" si="17"/>
        <v>_30</v>
      </c>
      <c r="BE83" s="91" t="str">
        <f t="shared" si="14"/>
        <v>_29R</v>
      </c>
      <c r="BF83" s="91" t="str">
        <f t="shared" si="15"/>
        <v>_30R</v>
      </c>
    </row>
    <row r="84" spans="1:58" ht="18" customHeight="1">
      <c r="A84" s="629" t="str">
        <f>IF($C84&amp;$D84="","",COUNT($A$7:A83)+1)</f>
        <v/>
      </c>
      <c r="B84" s="140"/>
      <c r="C84" s="141"/>
      <c r="D84" s="141"/>
      <c r="E84" s="141"/>
      <c r="F84" s="142"/>
      <c r="G84" s="143"/>
      <c r="H84" s="144"/>
      <c r="I84" s="145"/>
      <c r="J84" s="146"/>
      <c r="K84" s="147"/>
      <c r="L84" s="147"/>
      <c r="M84" s="147"/>
      <c r="N84" s="148"/>
      <c r="O84" s="146" t="str">
        <f t="shared" si="10"/>
        <v/>
      </c>
      <c r="P84" s="149"/>
      <c r="Q84" s="205"/>
      <c r="R84" s="188"/>
      <c r="S84" s="151"/>
      <c r="T84" s="152"/>
      <c r="U84" s="149"/>
      <c r="V84" s="205"/>
      <c r="W84" s="188"/>
      <c r="X84" s="155"/>
      <c r="Y84" s="152"/>
      <c r="Z84" s="149"/>
      <c r="AA84" s="205"/>
      <c r="AB84" s="188"/>
      <c r="AC84" s="151"/>
      <c r="AD84" s="152"/>
      <c r="AE84" s="149"/>
      <c r="AF84" s="205"/>
      <c r="AG84" s="116"/>
      <c r="AH84" s="110" t="str">
        <f t="shared" si="11"/>
        <v/>
      </c>
      <c r="AI84" s="25"/>
      <c r="AJ84" s="22"/>
      <c r="AK84" s="23"/>
      <c r="AL84" s="26"/>
      <c r="AM84" s="24"/>
      <c r="AN84" s="25"/>
      <c r="BA84" s="88" t="str">
        <f t="shared" si="12"/>
        <v/>
      </c>
      <c r="BB84" s="88" t="str">
        <f t="shared" si="13"/>
        <v/>
      </c>
      <c r="BC84" s="88" t="str">
        <f t="shared" si="16"/>
        <v>_29</v>
      </c>
      <c r="BD84" s="87" t="str">
        <f t="shared" si="17"/>
        <v>_30</v>
      </c>
      <c r="BE84" s="91" t="str">
        <f t="shared" si="14"/>
        <v>_29R</v>
      </c>
      <c r="BF84" s="91" t="str">
        <f t="shared" si="15"/>
        <v>_30R</v>
      </c>
    </row>
    <row r="85" spans="1:58" ht="18" customHeight="1">
      <c r="A85" s="629" t="str">
        <f>IF($C85&amp;$D85="","",COUNT($A$7:A84)+1)</f>
        <v/>
      </c>
      <c r="B85" s="140"/>
      <c r="C85" s="141"/>
      <c r="D85" s="141"/>
      <c r="E85" s="141"/>
      <c r="F85" s="142"/>
      <c r="G85" s="143"/>
      <c r="H85" s="144"/>
      <c r="I85" s="145"/>
      <c r="J85" s="146"/>
      <c r="K85" s="147"/>
      <c r="L85" s="147"/>
      <c r="M85" s="147"/>
      <c r="N85" s="148"/>
      <c r="O85" s="146" t="str">
        <f t="shared" si="10"/>
        <v/>
      </c>
      <c r="P85" s="149"/>
      <c r="Q85" s="205"/>
      <c r="R85" s="188"/>
      <c r="S85" s="151"/>
      <c r="T85" s="152"/>
      <c r="U85" s="149"/>
      <c r="V85" s="205"/>
      <c r="W85" s="188"/>
      <c r="X85" s="155"/>
      <c r="Y85" s="152"/>
      <c r="Z85" s="149"/>
      <c r="AA85" s="205"/>
      <c r="AB85" s="188"/>
      <c r="AC85" s="151"/>
      <c r="AD85" s="152"/>
      <c r="AE85" s="149"/>
      <c r="AF85" s="205"/>
      <c r="AG85" s="116"/>
      <c r="AH85" s="110" t="str">
        <f t="shared" si="11"/>
        <v/>
      </c>
      <c r="AI85" s="25"/>
      <c r="AJ85" s="22"/>
      <c r="AK85" s="23"/>
      <c r="AL85" s="26"/>
      <c r="AM85" s="24"/>
      <c r="AN85" s="25"/>
      <c r="BA85" s="88" t="str">
        <f t="shared" si="12"/>
        <v/>
      </c>
      <c r="BB85" s="88" t="str">
        <f t="shared" si="13"/>
        <v/>
      </c>
      <c r="BC85" s="88" t="str">
        <f t="shared" si="16"/>
        <v>_29</v>
      </c>
      <c r="BD85" s="87" t="str">
        <f t="shared" si="17"/>
        <v>_30</v>
      </c>
      <c r="BE85" s="91" t="str">
        <f t="shared" si="14"/>
        <v>_29R</v>
      </c>
      <c r="BF85" s="91" t="str">
        <f t="shared" si="15"/>
        <v>_30R</v>
      </c>
    </row>
    <row r="86" spans="1:58" ht="18" customHeight="1">
      <c r="A86" s="630" t="str">
        <f>IF($C86&amp;$D86="","",COUNT($A$7:A85)+1)</f>
        <v/>
      </c>
      <c r="B86" s="157"/>
      <c r="C86" s="158"/>
      <c r="D86" s="158"/>
      <c r="E86" s="158"/>
      <c r="F86" s="159"/>
      <c r="G86" s="160"/>
      <c r="H86" s="161"/>
      <c r="I86" s="162"/>
      <c r="J86" s="163"/>
      <c r="K86" s="164"/>
      <c r="L86" s="164"/>
      <c r="M86" s="164"/>
      <c r="N86" s="165"/>
      <c r="O86" s="163" t="str">
        <f t="shared" si="10"/>
        <v/>
      </c>
      <c r="P86" s="166"/>
      <c r="Q86" s="206"/>
      <c r="R86" s="189"/>
      <c r="S86" s="168"/>
      <c r="T86" s="169"/>
      <c r="U86" s="166"/>
      <c r="V86" s="206"/>
      <c r="W86" s="189"/>
      <c r="X86" s="170"/>
      <c r="Y86" s="169"/>
      <c r="Z86" s="166"/>
      <c r="AA86" s="206"/>
      <c r="AB86" s="189"/>
      <c r="AC86" s="168"/>
      <c r="AD86" s="169"/>
      <c r="AE86" s="166"/>
      <c r="AF86" s="206"/>
      <c r="AG86" s="117"/>
      <c r="AH86" s="111" t="str">
        <f t="shared" si="11"/>
        <v/>
      </c>
      <c r="AI86" s="30"/>
      <c r="AJ86" s="27"/>
      <c r="AK86" s="28"/>
      <c r="AL86" s="31"/>
      <c r="AM86" s="29"/>
      <c r="AN86" s="30"/>
      <c r="BA86" s="88" t="str">
        <f t="shared" si="12"/>
        <v/>
      </c>
      <c r="BB86" s="88" t="str">
        <f t="shared" si="13"/>
        <v/>
      </c>
      <c r="BC86" s="88" t="str">
        <f t="shared" si="16"/>
        <v>_29</v>
      </c>
      <c r="BD86" s="87" t="str">
        <f t="shared" si="17"/>
        <v>_30</v>
      </c>
      <c r="BE86" s="91" t="str">
        <f t="shared" si="14"/>
        <v>_29R</v>
      </c>
      <c r="BF86" s="91" t="str">
        <f t="shared" si="15"/>
        <v>_30R</v>
      </c>
    </row>
    <row r="87" spans="1:58" ht="18" customHeight="1">
      <c r="A87" s="631" t="str">
        <f>IF($C87&amp;$D87="","",COUNT($A$7:A86)+1)</f>
        <v/>
      </c>
      <c r="B87" s="171"/>
      <c r="C87" s="172"/>
      <c r="D87" s="173"/>
      <c r="E87" s="173"/>
      <c r="F87" s="174"/>
      <c r="G87" s="175"/>
      <c r="H87" s="176"/>
      <c r="I87" s="177"/>
      <c r="J87" s="178"/>
      <c r="K87" s="178"/>
      <c r="L87" s="178"/>
      <c r="M87" s="179"/>
      <c r="N87" s="180"/>
      <c r="O87" s="178" t="str">
        <f t="shared" si="10"/>
        <v/>
      </c>
      <c r="P87" s="181"/>
      <c r="Q87" s="207"/>
      <c r="R87" s="182"/>
      <c r="S87" s="183"/>
      <c r="T87" s="184"/>
      <c r="U87" s="185"/>
      <c r="V87" s="207"/>
      <c r="W87" s="182"/>
      <c r="X87" s="186"/>
      <c r="Y87" s="184"/>
      <c r="Z87" s="185"/>
      <c r="AA87" s="207"/>
      <c r="AB87" s="182"/>
      <c r="AC87" s="187"/>
      <c r="AD87" s="184"/>
      <c r="AE87" s="185"/>
      <c r="AF87" s="207"/>
      <c r="AG87" s="118"/>
      <c r="AH87" s="108" t="str">
        <f t="shared" si="11"/>
        <v/>
      </c>
      <c r="AI87" s="34"/>
      <c r="AJ87" s="32"/>
      <c r="AK87" s="33"/>
      <c r="AL87" s="36"/>
      <c r="AM87" s="35"/>
      <c r="AN87" s="34"/>
      <c r="BA87" s="88" t="str">
        <f t="shared" si="12"/>
        <v/>
      </c>
      <c r="BB87" s="88" t="str">
        <f t="shared" si="13"/>
        <v/>
      </c>
      <c r="BC87" s="88" t="str">
        <f t="shared" si="16"/>
        <v>_29</v>
      </c>
      <c r="BD87" s="87" t="str">
        <f t="shared" si="17"/>
        <v>_30</v>
      </c>
      <c r="BE87" s="91" t="str">
        <f t="shared" si="14"/>
        <v>_29R</v>
      </c>
      <c r="BF87" s="91" t="str">
        <f t="shared" si="15"/>
        <v>_30R</v>
      </c>
    </row>
    <row r="88" spans="1:58" ht="18" customHeight="1">
      <c r="A88" s="629" t="str">
        <f>IF($C88&amp;$D88="","",COUNT($A$7:A87)+1)</f>
        <v/>
      </c>
      <c r="B88" s="140"/>
      <c r="C88" s="141"/>
      <c r="D88" s="141"/>
      <c r="E88" s="141"/>
      <c r="F88" s="142"/>
      <c r="G88" s="143"/>
      <c r="H88" s="144"/>
      <c r="I88" s="145"/>
      <c r="J88" s="146"/>
      <c r="K88" s="147"/>
      <c r="L88" s="147"/>
      <c r="M88" s="147"/>
      <c r="N88" s="148"/>
      <c r="O88" s="146" t="str">
        <f t="shared" si="10"/>
        <v/>
      </c>
      <c r="P88" s="149"/>
      <c r="Q88" s="205"/>
      <c r="R88" s="188"/>
      <c r="S88" s="151"/>
      <c r="T88" s="152"/>
      <c r="U88" s="149"/>
      <c r="V88" s="205"/>
      <c r="W88" s="188"/>
      <c r="X88" s="153"/>
      <c r="Y88" s="152"/>
      <c r="Z88" s="149"/>
      <c r="AA88" s="205"/>
      <c r="AB88" s="188"/>
      <c r="AC88" s="151"/>
      <c r="AD88" s="152"/>
      <c r="AE88" s="149"/>
      <c r="AF88" s="205"/>
      <c r="AG88" s="116"/>
      <c r="AH88" s="109" t="str">
        <f t="shared" si="11"/>
        <v/>
      </c>
      <c r="AI88" s="25"/>
      <c r="AJ88" s="22"/>
      <c r="AK88" s="23"/>
      <c r="AL88" s="26"/>
      <c r="AM88" s="24"/>
      <c r="AN88" s="25"/>
      <c r="BA88" s="88" t="str">
        <f t="shared" si="12"/>
        <v/>
      </c>
      <c r="BB88" s="88" t="str">
        <f t="shared" si="13"/>
        <v/>
      </c>
      <c r="BC88" s="88" t="str">
        <f t="shared" si="16"/>
        <v>_29</v>
      </c>
      <c r="BD88" s="87" t="str">
        <f t="shared" si="17"/>
        <v>_30</v>
      </c>
      <c r="BE88" s="91" t="str">
        <f t="shared" si="14"/>
        <v>_29R</v>
      </c>
      <c r="BF88" s="91" t="str">
        <f t="shared" si="15"/>
        <v>_30R</v>
      </c>
    </row>
    <row r="89" spans="1:58" ht="18" customHeight="1">
      <c r="A89" s="629" t="str">
        <f>IF($C89&amp;$D89="","",COUNT($A$7:A88)+1)</f>
        <v/>
      </c>
      <c r="B89" s="140"/>
      <c r="C89" s="141"/>
      <c r="D89" s="141"/>
      <c r="E89" s="141"/>
      <c r="F89" s="142"/>
      <c r="G89" s="143"/>
      <c r="H89" s="144"/>
      <c r="I89" s="145"/>
      <c r="J89" s="146"/>
      <c r="K89" s="147"/>
      <c r="L89" s="147"/>
      <c r="M89" s="147"/>
      <c r="N89" s="148"/>
      <c r="O89" s="146" t="str">
        <f t="shared" si="10"/>
        <v/>
      </c>
      <c r="P89" s="149"/>
      <c r="Q89" s="205"/>
      <c r="R89" s="188"/>
      <c r="S89" s="151"/>
      <c r="T89" s="152"/>
      <c r="U89" s="149"/>
      <c r="V89" s="205"/>
      <c r="W89" s="188"/>
      <c r="X89" s="155"/>
      <c r="Y89" s="152"/>
      <c r="Z89" s="149"/>
      <c r="AA89" s="205"/>
      <c r="AB89" s="188"/>
      <c r="AC89" s="151"/>
      <c r="AD89" s="152"/>
      <c r="AE89" s="149"/>
      <c r="AF89" s="205"/>
      <c r="AG89" s="116"/>
      <c r="AH89" s="110" t="str">
        <f t="shared" si="11"/>
        <v/>
      </c>
      <c r="AI89" s="25"/>
      <c r="AJ89" s="22"/>
      <c r="AK89" s="23"/>
      <c r="AL89" s="26"/>
      <c r="AM89" s="24"/>
      <c r="AN89" s="25"/>
      <c r="BA89" s="88" t="str">
        <f t="shared" si="12"/>
        <v/>
      </c>
      <c r="BB89" s="88" t="str">
        <f t="shared" si="13"/>
        <v/>
      </c>
      <c r="BC89" s="88" t="str">
        <f t="shared" si="16"/>
        <v>_29</v>
      </c>
      <c r="BD89" s="87" t="str">
        <f t="shared" si="17"/>
        <v>_30</v>
      </c>
      <c r="BE89" s="91" t="str">
        <f t="shared" si="14"/>
        <v>_29R</v>
      </c>
      <c r="BF89" s="91" t="str">
        <f t="shared" si="15"/>
        <v>_30R</v>
      </c>
    </row>
    <row r="90" spans="1:58" ht="18" customHeight="1">
      <c r="A90" s="629" t="str">
        <f>IF($C90&amp;$D90="","",COUNT($A$7:A89)+1)</f>
        <v/>
      </c>
      <c r="B90" s="140"/>
      <c r="C90" s="141"/>
      <c r="D90" s="141"/>
      <c r="E90" s="141"/>
      <c r="F90" s="142"/>
      <c r="G90" s="143"/>
      <c r="H90" s="144"/>
      <c r="I90" s="145"/>
      <c r="J90" s="146"/>
      <c r="K90" s="147"/>
      <c r="L90" s="147"/>
      <c r="M90" s="147"/>
      <c r="N90" s="148"/>
      <c r="O90" s="146" t="str">
        <f t="shared" si="10"/>
        <v/>
      </c>
      <c r="P90" s="149"/>
      <c r="Q90" s="205"/>
      <c r="R90" s="188"/>
      <c r="S90" s="151"/>
      <c r="T90" s="152"/>
      <c r="U90" s="149"/>
      <c r="V90" s="205"/>
      <c r="W90" s="188"/>
      <c r="X90" s="155"/>
      <c r="Y90" s="152"/>
      <c r="Z90" s="149"/>
      <c r="AA90" s="205"/>
      <c r="AB90" s="188"/>
      <c r="AC90" s="151"/>
      <c r="AD90" s="152"/>
      <c r="AE90" s="149"/>
      <c r="AF90" s="205"/>
      <c r="AG90" s="116"/>
      <c r="AH90" s="110" t="str">
        <f t="shared" si="11"/>
        <v/>
      </c>
      <c r="AI90" s="25"/>
      <c r="AJ90" s="22"/>
      <c r="AK90" s="23"/>
      <c r="AL90" s="26"/>
      <c r="AM90" s="24"/>
      <c r="AN90" s="25"/>
      <c r="BA90" s="88" t="str">
        <f t="shared" si="12"/>
        <v/>
      </c>
      <c r="BB90" s="88" t="str">
        <f t="shared" si="13"/>
        <v/>
      </c>
      <c r="BC90" s="88" t="str">
        <f t="shared" si="16"/>
        <v>_29</v>
      </c>
      <c r="BD90" s="87" t="str">
        <f t="shared" si="17"/>
        <v>_30</v>
      </c>
      <c r="BE90" s="91" t="str">
        <f t="shared" si="14"/>
        <v>_29R</v>
      </c>
      <c r="BF90" s="91" t="str">
        <f t="shared" si="15"/>
        <v>_30R</v>
      </c>
    </row>
    <row r="91" spans="1:58" ht="18" customHeight="1">
      <c r="A91" s="630" t="str">
        <f>IF($C91&amp;$D91="","",COUNT($A$7:A90)+1)</f>
        <v/>
      </c>
      <c r="B91" s="157"/>
      <c r="C91" s="158"/>
      <c r="D91" s="158"/>
      <c r="E91" s="158"/>
      <c r="F91" s="159"/>
      <c r="G91" s="160"/>
      <c r="H91" s="161"/>
      <c r="I91" s="162"/>
      <c r="J91" s="163"/>
      <c r="K91" s="164"/>
      <c r="L91" s="164"/>
      <c r="M91" s="164"/>
      <c r="N91" s="165"/>
      <c r="O91" s="163" t="str">
        <f t="shared" si="10"/>
        <v/>
      </c>
      <c r="P91" s="166"/>
      <c r="Q91" s="206"/>
      <c r="R91" s="189"/>
      <c r="S91" s="168"/>
      <c r="T91" s="169"/>
      <c r="U91" s="166"/>
      <c r="V91" s="206"/>
      <c r="W91" s="189"/>
      <c r="X91" s="170"/>
      <c r="Y91" s="169"/>
      <c r="Z91" s="166"/>
      <c r="AA91" s="206"/>
      <c r="AB91" s="189"/>
      <c r="AC91" s="168"/>
      <c r="AD91" s="169"/>
      <c r="AE91" s="166"/>
      <c r="AF91" s="206"/>
      <c r="AG91" s="117"/>
      <c r="AH91" s="111" t="str">
        <f t="shared" si="11"/>
        <v/>
      </c>
      <c r="AI91" s="30"/>
      <c r="AJ91" s="27"/>
      <c r="AK91" s="28"/>
      <c r="AL91" s="31"/>
      <c r="AM91" s="29"/>
      <c r="AN91" s="30"/>
      <c r="BA91" s="88" t="str">
        <f t="shared" si="12"/>
        <v/>
      </c>
      <c r="BB91" s="88" t="str">
        <f t="shared" si="13"/>
        <v/>
      </c>
      <c r="BC91" s="88" t="str">
        <f t="shared" si="16"/>
        <v>_29</v>
      </c>
      <c r="BD91" s="87" t="str">
        <f t="shared" si="17"/>
        <v>_30</v>
      </c>
      <c r="BE91" s="91" t="str">
        <f t="shared" si="14"/>
        <v>_29R</v>
      </c>
      <c r="BF91" s="91" t="str">
        <f t="shared" si="15"/>
        <v>_30R</v>
      </c>
    </row>
    <row r="92" spans="1:58" ht="18" customHeight="1">
      <c r="A92" s="631" t="str">
        <f>IF($C92&amp;$D92="","",COUNT($A$7:A91)+1)</f>
        <v/>
      </c>
      <c r="B92" s="171"/>
      <c r="C92" s="172"/>
      <c r="D92" s="173"/>
      <c r="E92" s="173"/>
      <c r="F92" s="174"/>
      <c r="G92" s="175"/>
      <c r="H92" s="176"/>
      <c r="I92" s="177"/>
      <c r="J92" s="178"/>
      <c r="K92" s="178"/>
      <c r="L92" s="178"/>
      <c r="M92" s="179"/>
      <c r="N92" s="180"/>
      <c r="O92" s="178" t="str">
        <f t="shared" si="10"/>
        <v/>
      </c>
      <c r="P92" s="181"/>
      <c r="Q92" s="207"/>
      <c r="R92" s="182"/>
      <c r="S92" s="183"/>
      <c r="T92" s="184"/>
      <c r="U92" s="185"/>
      <c r="V92" s="207"/>
      <c r="W92" s="182"/>
      <c r="X92" s="186"/>
      <c r="Y92" s="184"/>
      <c r="Z92" s="185"/>
      <c r="AA92" s="207"/>
      <c r="AB92" s="182"/>
      <c r="AC92" s="187"/>
      <c r="AD92" s="184"/>
      <c r="AE92" s="185"/>
      <c r="AF92" s="207"/>
      <c r="AG92" s="118"/>
      <c r="AH92" s="108" t="str">
        <f t="shared" si="11"/>
        <v/>
      </c>
      <c r="AI92" s="34"/>
      <c r="AJ92" s="32"/>
      <c r="AK92" s="33"/>
      <c r="AL92" s="36"/>
      <c r="AM92" s="35"/>
      <c r="AN92" s="34"/>
      <c r="BA92" s="88" t="str">
        <f t="shared" si="12"/>
        <v/>
      </c>
      <c r="BB92" s="88" t="str">
        <f t="shared" si="13"/>
        <v/>
      </c>
      <c r="BC92" s="88" t="str">
        <f t="shared" si="16"/>
        <v>_29</v>
      </c>
      <c r="BD92" s="87" t="str">
        <f t="shared" si="17"/>
        <v>_30</v>
      </c>
      <c r="BE92" s="91" t="str">
        <f t="shared" si="14"/>
        <v>_29R</v>
      </c>
      <c r="BF92" s="91" t="str">
        <f t="shared" si="15"/>
        <v>_30R</v>
      </c>
    </row>
    <row r="93" spans="1:58" ht="18" customHeight="1">
      <c r="A93" s="629" t="str">
        <f>IF($C93&amp;$D93="","",COUNT($A$7:A92)+1)</f>
        <v/>
      </c>
      <c r="B93" s="140"/>
      <c r="C93" s="141"/>
      <c r="D93" s="141"/>
      <c r="E93" s="141"/>
      <c r="F93" s="142"/>
      <c r="G93" s="143"/>
      <c r="H93" s="144"/>
      <c r="I93" s="145"/>
      <c r="J93" s="146"/>
      <c r="K93" s="147"/>
      <c r="L93" s="147"/>
      <c r="M93" s="147"/>
      <c r="N93" s="148"/>
      <c r="O93" s="146" t="str">
        <f t="shared" si="10"/>
        <v/>
      </c>
      <c r="P93" s="149"/>
      <c r="Q93" s="205"/>
      <c r="R93" s="188"/>
      <c r="S93" s="151"/>
      <c r="T93" s="152"/>
      <c r="U93" s="149"/>
      <c r="V93" s="205"/>
      <c r="W93" s="188"/>
      <c r="X93" s="153"/>
      <c r="Y93" s="152"/>
      <c r="Z93" s="149"/>
      <c r="AA93" s="205"/>
      <c r="AB93" s="188"/>
      <c r="AC93" s="151"/>
      <c r="AD93" s="152"/>
      <c r="AE93" s="149"/>
      <c r="AF93" s="205"/>
      <c r="AG93" s="116"/>
      <c r="AH93" s="109" t="str">
        <f t="shared" si="11"/>
        <v/>
      </c>
      <c r="AI93" s="25"/>
      <c r="AJ93" s="22"/>
      <c r="AK93" s="23"/>
      <c r="AL93" s="26"/>
      <c r="AM93" s="24"/>
      <c r="AN93" s="25"/>
      <c r="BA93" s="88" t="str">
        <f t="shared" si="12"/>
        <v/>
      </c>
      <c r="BB93" s="88" t="str">
        <f t="shared" si="13"/>
        <v/>
      </c>
      <c r="BC93" s="88" t="str">
        <f t="shared" si="16"/>
        <v>_29</v>
      </c>
      <c r="BD93" s="87" t="str">
        <f t="shared" si="17"/>
        <v>_30</v>
      </c>
      <c r="BE93" s="91" t="str">
        <f t="shared" si="14"/>
        <v>_29R</v>
      </c>
      <c r="BF93" s="91" t="str">
        <f t="shared" si="15"/>
        <v>_30R</v>
      </c>
    </row>
    <row r="94" spans="1:58" ht="18" customHeight="1">
      <c r="A94" s="629" t="str">
        <f>IF($C94&amp;$D94="","",COUNT($A$7:A93)+1)</f>
        <v/>
      </c>
      <c r="B94" s="140"/>
      <c r="C94" s="141"/>
      <c r="D94" s="141"/>
      <c r="E94" s="141"/>
      <c r="F94" s="142"/>
      <c r="G94" s="143"/>
      <c r="H94" s="144"/>
      <c r="I94" s="145"/>
      <c r="J94" s="146"/>
      <c r="K94" s="147"/>
      <c r="L94" s="147"/>
      <c r="M94" s="147"/>
      <c r="N94" s="148"/>
      <c r="O94" s="146" t="str">
        <f t="shared" si="10"/>
        <v/>
      </c>
      <c r="P94" s="149"/>
      <c r="Q94" s="205"/>
      <c r="R94" s="188"/>
      <c r="S94" s="151"/>
      <c r="T94" s="152"/>
      <c r="U94" s="149"/>
      <c r="V94" s="205"/>
      <c r="W94" s="188"/>
      <c r="X94" s="155"/>
      <c r="Y94" s="152"/>
      <c r="Z94" s="149"/>
      <c r="AA94" s="205"/>
      <c r="AB94" s="188"/>
      <c r="AC94" s="151"/>
      <c r="AD94" s="152"/>
      <c r="AE94" s="149"/>
      <c r="AF94" s="205"/>
      <c r="AG94" s="116"/>
      <c r="AH94" s="110" t="str">
        <f t="shared" si="11"/>
        <v/>
      </c>
      <c r="AI94" s="25"/>
      <c r="AJ94" s="22"/>
      <c r="AK94" s="23"/>
      <c r="AL94" s="26"/>
      <c r="AM94" s="24"/>
      <c r="AN94" s="25"/>
      <c r="BA94" s="88" t="str">
        <f t="shared" si="12"/>
        <v/>
      </c>
      <c r="BB94" s="88" t="str">
        <f t="shared" si="13"/>
        <v/>
      </c>
      <c r="BC94" s="88" t="str">
        <f t="shared" si="16"/>
        <v>_29</v>
      </c>
      <c r="BD94" s="87" t="str">
        <f t="shared" si="17"/>
        <v>_30</v>
      </c>
      <c r="BE94" s="91" t="str">
        <f t="shared" si="14"/>
        <v>_29R</v>
      </c>
      <c r="BF94" s="91" t="str">
        <f t="shared" si="15"/>
        <v>_30R</v>
      </c>
    </row>
    <row r="95" spans="1:58" ht="18" customHeight="1">
      <c r="A95" s="629" t="str">
        <f>IF($C95&amp;$D95="","",COUNT($A$7:A94)+1)</f>
        <v/>
      </c>
      <c r="B95" s="140"/>
      <c r="C95" s="141"/>
      <c r="D95" s="141"/>
      <c r="E95" s="141"/>
      <c r="F95" s="142"/>
      <c r="G95" s="143"/>
      <c r="H95" s="144"/>
      <c r="I95" s="145"/>
      <c r="J95" s="146"/>
      <c r="K95" s="147"/>
      <c r="L95" s="147"/>
      <c r="M95" s="147"/>
      <c r="N95" s="148"/>
      <c r="O95" s="146" t="str">
        <f t="shared" si="10"/>
        <v/>
      </c>
      <c r="P95" s="149"/>
      <c r="Q95" s="205"/>
      <c r="R95" s="188"/>
      <c r="S95" s="151"/>
      <c r="T95" s="152"/>
      <c r="U95" s="149"/>
      <c r="V95" s="205"/>
      <c r="W95" s="188"/>
      <c r="X95" s="155"/>
      <c r="Y95" s="152"/>
      <c r="Z95" s="149"/>
      <c r="AA95" s="205"/>
      <c r="AB95" s="188"/>
      <c r="AC95" s="151"/>
      <c r="AD95" s="152"/>
      <c r="AE95" s="149"/>
      <c r="AF95" s="205"/>
      <c r="AG95" s="119"/>
      <c r="AH95" s="110" t="str">
        <f t="shared" si="11"/>
        <v/>
      </c>
      <c r="AI95" s="41"/>
      <c r="AJ95" s="37"/>
      <c r="AK95" s="38"/>
      <c r="AL95" s="39"/>
      <c r="AM95" s="40"/>
      <c r="AN95" s="41"/>
      <c r="BA95" s="88" t="str">
        <f t="shared" si="12"/>
        <v/>
      </c>
      <c r="BB95" s="88" t="str">
        <f t="shared" si="13"/>
        <v/>
      </c>
      <c r="BC95" s="88" t="str">
        <f t="shared" si="16"/>
        <v>_29</v>
      </c>
      <c r="BD95" s="87" t="str">
        <f t="shared" si="17"/>
        <v>_30</v>
      </c>
      <c r="BE95" s="91" t="str">
        <f t="shared" si="14"/>
        <v>_29R</v>
      </c>
      <c r="BF95" s="91" t="str">
        <f t="shared" si="15"/>
        <v>_30R</v>
      </c>
    </row>
    <row r="96" spans="1:58" ht="18" customHeight="1">
      <c r="A96" s="630" t="str">
        <f>IF($C96&amp;$D96="","",COUNT($A$7:A95)+1)</f>
        <v/>
      </c>
      <c r="B96" s="157"/>
      <c r="C96" s="158"/>
      <c r="D96" s="158"/>
      <c r="E96" s="158"/>
      <c r="F96" s="159"/>
      <c r="G96" s="160"/>
      <c r="H96" s="161"/>
      <c r="I96" s="162"/>
      <c r="J96" s="163"/>
      <c r="K96" s="164"/>
      <c r="L96" s="164"/>
      <c r="M96" s="164"/>
      <c r="N96" s="165"/>
      <c r="O96" s="163" t="str">
        <f t="shared" si="10"/>
        <v/>
      </c>
      <c r="P96" s="166"/>
      <c r="Q96" s="206"/>
      <c r="R96" s="189"/>
      <c r="S96" s="168"/>
      <c r="T96" s="169"/>
      <c r="U96" s="166"/>
      <c r="V96" s="206"/>
      <c r="W96" s="189"/>
      <c r="X96" s="170"/>
      <c r="Y96" s="169"/>
      <c r="Z96" s="166"/>
      <c r="AA96" s="206"/>
      <c r="AB96" s="189"/>
      <c r="AC96" s="168"/>
      <c r="AD96" s="169"/>
      <c r="AE96" s="166"/>
      <c r="AF96" s="206"/>
      <c r="AG96" s="120"/>
      <c r="AH96" s="111" t="str">
        <f t="shared" si="11"/>
        <v/>
      </c>
      <c r="AI96" s="46"/>
      <c r="AJ96" s="42"/>
      <c r="AK96" s="43"/>
      <c r="AL96" s="44"/>
      <c r="AM96" s="45"/>
      <c r="AN96" s="46"/>
      <c r="BA96" s="88" t="str">
        <f t="shared" si="12"/>
        <v/>
      </c>
      <c r="BB96" s="88" t="str">
        <f t="shared" si="13"/>
        <v/>
      </c>
      <c r="BC96" s="88" t="str">
        <f t="shared" si="16"/>
        <v>_29</v>
      </c>
      <c r="BD96" s="87" t="str">
        <f t="shared" si="17"/>
        <v>_30</v>
      </c>
      <c r="BE96" s="91" t="str">
        <f t="shared" si="14"/>
        <v>_29R</v>
      </c>
      <c r="BF96" s="91" t="str">
        <f t="shared" si="15"/>
        <v>_30R</v>
      </c>
    </row>
    <row r="97" spans="1:58" ht="18" customHeight="1">
      <c r="A97" s="631" t="str">
        <f>IF($C97&amp;$D97="","",COUNT($A$7:A96)+1)</f>
        <v/>
      </c>
      <c r="B97" s="171"/>
      <c r="C97" s="172"/>
      <c r="D97" s="173"/>
      <c r="E97" s="173"/>
      <c r="F97" s="174"/>
      <c r="G97" s="175"/>
      <c r="H97" s="176"/>
      <c r="I97" s="177"/>
      <c r="J97" s="178"/>
      <c r="K97" s="178"/>
      <c r="L97" s="178"/>
      <c r="M97" s="179"/>
      <c r="N97" s="180"/>
      <c r="O97" s="178" t="str">
        <f t="shared" si="10"/>
        <v/>
      </c>
      <c r="P97" s="181"/>
      <c r="Q97" s="207"/>
      <c r="R97" s="182"/>
      <c r="S97" s="183"/>
      <c r="T97" s="184"/>
      <c r="U97" s="185"/>
      <c r="V97" s="207"/>
      <c r="W97" s="182"/>
      <c r="X97" s="186"/>
      <c r="Y97" s="184"/>
      <c r="Z97" s="185"/>
      <c r="AA97" s="207"/>
      <c r="AB97" s="182"/>
      <c r="AC97" s="187"/>
      <c r="AD97" s="184"/>
      <c r="AE97" s="185"/>
      <c r="AF97" s="207"/>
      <c r="AG97" s="121"/>
      <c r="AH97" s="108" t="str">
        <f t="shared" si="11"/>
        <v/>
      </c>
      <c r="AI97" s="51"/>
      <c r="AJ97" s="47"/>
      <c r="AK97" s="48"/>
      <c r="AL97" s="49"/>
      <c r="AM97" s="50"/>
      <c r="AN97" s="51"/>
      <c r="BA97" s="88" t="str">
        <f t="shared" si="12"/>
        <v/>
      </c>
      <c r="BB97" s="88" t="str">
        <f t="shared" si="13"/>
        <v/>
      </c>
      <c r="BC97" s="88" t="str">
        <f t="shared" si="16"/>
        <v>_29</v>
      </c>
      <c r="BD97" s="87" t="str">
        <f t="shared" si="17"/>
        <v>_30</v>
      </c>
      <c r="BE97" s="91" t="str">
        <f t="shared" si="14"/>
        <v>_29R</v>
      </c>
      <c r="BF97" s="91" t="str">
        <f t="shared" si="15"/>
        <v>_30R</v>
      </c>
    </row>
    <row r="98" spans="1:58" ht="18" customHeight="1">
      <c r="A98" s="629" t="str">
        <f>IF($C98&amp;$D98="","",COUNT($A$7:A97)+1)</f>
        <v/>
      </c>
      <c r="B98" s="140"/>
      <c r="C98" s="141"/>
      <c r="D98" s="141"/>
      <c r="E98" s="141"/>
      <c r="F98" s="142"/>
      <c r="G98" s="143"/>
      <c r="H98" s="144"/>
      <c r="I98" s="145"/>
      <c r="J98" s="146"/>
      <c r="K98" s="147"/>
      <c r="L98" s="147"/>
      <c r="M98" s="147"/>
      <c r="N98" s="148"/>
      <c r="O98" s="146" t="str">
        <f t="shared" si="10"/>
        <v/>
      </c>
      <c r="P98" s="149"/>
      <c r="Q98" s="205"/>
      <c r="R98" s="188"/>
      <c r="S98" s="151"/>
      <c r="T98" s="152"/>
      <c r="U98" s="149"/>
      <c r="V98" s="205"/>
      <c r="W98" s="188"/>
      <c r="X98" s="153"/>
      <c r="Y98" s="152"/>
      <c r="Z98" s="149"/>
      <c r="AA98" s="205"/>
      <c r="AB98" s="188"/>
      <c r="AC98" s="151"/>
      <c r="AD98" s="152"/>
      <c r="AE98" s="149"/>
      <c r="AF98" s="205"/>
      <c r="AG98" s="122"/>
      <c r="AH98" s="109" t="str">
        <f t="shared" si="11"/>
        <v/>
      </c>
      <c r="AI98" s="56"/>
      <c r="AJ98" s="52"/>
      <c r="AK98" s="53"/>
      <c r="AL98" s="54"/>
      <c r="AM98" s="55"/>
      <c r="AN98" s="56"/>
      <c r="BA98" s="88" t="str">
        <f t="shared" si="12"/>
        <v/>
      </c>
      <c r="BB98" s="88" t="str">
        <f t="shared" si="13"/>
        <v/>
      </c>
      <c r="BC98" s="88" t="str">
        <f t="shared" si="16"/>
        <v>_29</v>
      </c>
      <c r="BD98" s="87" t="str">
        <f t="shared" si="17"/>
        <v>_30</v>
      </c>
      <c r="BE98" s="91" t="str">
        <f t="shared" si="14"/>
        <v>_29R</v>
      </c>
      <c r="BF98" s="91" t="str">
        <f t="shared" si="15"/>
        <v>_30R</v>
      </c>
    </row>
    <row r="99" spans="1:58" ht="18" customHeight="1">
      <c r="A99" s="629" t="str">
        <f>IF($C99&amp;$D99="","",COUNT($A$7:A98)+1)</f>
        <v/>
      </c>
      <c r="B99" s="140"/>
      <c r="C99" s="141"/>
      <c r="D99" s="141"/>
      <c r="E99" s="141"/>
      <c r="F99" s="142"/>
      <c r="G99" s="143"/>
      <c r="H99" s="144"/>
      <c r="I99" s="145"/>
      <c r="J99" s="146"/>
      <c r="K99" s="147"/>
      <c r="L99" s="147"/>
      <c r="M99" s="147"/>
      <c r="N99" s="148"/>
      <c r="O99" s="146" t="str">
        <f t="shared" si="10"/>
        <v/>
      </c>
      <c r="P99" s="149"/>
      <c r="Q99" s="205"/>
      <c r="R99" s="188"/>
      <c r="S99" s="151"/>
      <c r="T99" s="152"/>
      <c r="U99" s="149"/>
      <c r="V99" s="205"/>
      <c r="W99" s="188"/>
      <c r="X99" s="155"/>
      <c r="Y99" s="152"/>
      <c r="Z99" s="149"/>
      <c r="AA99" s="205"/>
      <c r="AB99" s="188"/>
      <c r="AC99" s="151"/>
      <c r="AD99" s="152"/>
      <c r="AE99" s="149"/>
      <c r="AF99" s="205"/>
      <c r="AG99" s="122"/>
      <c r="AH99" s="110" t="str">
        <f t="shared" si="11"/>
        <v/>
      </c>
      <c r="AI99" s="56"/>
      <c r="AJ99" s="52"/>
      <c r="AK99" s="53"/>
      <c r="AL99" s="54"/>
      <c r="AM99" s="55"/>
      <c r="AN99" s="56"/>
      <c r="BA99" s="88" t="str">
        <f t="shared" si="12"/>
        <v/>
      </c>
      <c r="BB99" s="88" t="str">
        <f t="shared" si="13"/>
        <v/>
      </c>
      <c r="BC99" s="88" t="str">
        <f t="shared" si="16"/>
        <v>_29</v>
      </c>
      <c r="BD99" s="87" t="str">
        <f t="shared" si="17"/>
        <v>_30</v>
      </c>
      <c r="BE99" s="91" t="str">
        <f t="shared" si="14"/>
        <v>_29R</v>
      </c>
      <c r="BF99" s="91" t="str">
        <f t="shared" si="15"/>
        <v>_30R</v>
      </c>
    </row>
    <row r="100" spans="1:58" ht="18" customHeight="1">
      <c r="A100" s="629" t="str">
        <f>IF($C100&amp;$D100="","",COUNT($A$7:A99)+1)</f>
        <v/>
      </c>
      <c r="B100" s="140"/>
      <c r="C100" s="141"/>
      <c r="D100" s="141"/>
      <c r="E100" s="141"/>
      <c r="F100" s="142"/>
      <c r="G100" s="143"/>
      <c r="H100" s="144"/>
      <c r="I100" s="145"/>
      <c r="J100" s="146"/>
      <c r="K100" s="147"/>
      <c r="L100" s="147"/>
      <c r="M100" s="147"/>
      <c r="N100" s="148"/>
      <c r="O100" s="146" t="str">
        <f t="shared" si="10"/>
        <v/>
      </c>
      <c r="P100" s="149"/>
      <c r="Q100" s="205"/>
      <c r="R100" s="188"/>
      <c r="S100" s="151"/>
      <c r="T100" s="152"/>
      <c r="U100" s="149"/>
      <c r="V100" s="205"/>
      <c r="W100" s="188"/>
      <c r="X100" s="155"/>
      <c r="Y100" s="152"/>
      <c r="Z100" s="149"/>
      <c r="AA100" s="205"/>
      <c r="AB100" s="188"/>
      <c r="AC100" s="151"/>
      <c r="AD100" s="152"/>
      <c r="AE100" s="149"/>
      <c r="AF100" s="205"/>
      <c r="AG100" s="122"/>
      <c r="AH100" s="110" t="str">
        <f t="shared" si="11"/>
        <v/>
      </c>
      <c r="AI100" s="56"/>
      <c r="AJ100" s="52"/>
      <c r="AK100" s="53"/>
      <c r="AL100" s="54"/>
      <c r="AM100" s="55"/>
      <c r="AN100" s="56"/>
      <c r="BA100" s="88" t="str">
        <f t="shared" si="12"/>
        <v/>
      </c>
      <c r="BB100" s="88" t="str">
        <f t="shared" si="13"/>
        <v/>
      </c>
      <c r="BC100" s="88" t="str">
        <f t="shared" si="16"/>
        <v>_29</v>
      </c>
      <c r="BD100" s="87" t="str">
        <f t="shared" si="17"/>
        <v>_30</v>
      </c>
      <c r="BE100" s="91" t="str">
        <f t="shared" si="14"/>
        <v>_29R</v>
      </c>
      <c r="BF100" s="91" t="str">
        <f t="shared" si="15"/>
        <v>_30R</v>
      </c>
    </row>
    <row r="101" spans="1:58" ht="18" customHeight="1">
      <c r="A101" s="630" t="str">
        <f>IF($C101&amp;$D101="","",COUNT($A$7:A100)+1)</f>
        <v/>
      </c>
      <c r="B101" s="157"/>
      <c r="C101" s="158"/>
      <c r="D101" s="158"/>
      <c r="E101" s="158"/>
      <c r="F101" s="159"/>
      <c r="G101" s="160"/>
      <c r="H101" s="161"/>
      <c r="I101" s="162"/>
      <c r="J101" s="163"/>
      <c r="K101" s="164"/>
      <c r="L101" s="164"/>
      <c r="M101" s="164"/>
      <c r="N101" s="165"/>
      <c r="O101" s="163" t="str">
        <f t="shared" si="10"/>
        <v/>
      </c>
      <c r="P101" s="166"/>
      <c r="Q101" s="206"/>
      <c r="R101" s="189"/>
      <c r="S101" s="168"/>
      <c r="T101" s="169"/>
      <c r="U101" s="166"/>
      <c r="V101" s="206"/>
      <c r="W101" s="189"/>
      <c r="X101" s="170"/>
      <c r="Y101" s="169"/>
      <c r="Z101" s="166"/>
      <c r="AA101" s="206"/>
      <c r="AB101" s="189"/>
      <c r="AC101" s="168"/>
      <c r="AD101" s="169"/>
      <c r="AE101" s="166"/>
      <c r="AF101" s="206"/>
      <c r="AG101" s="120"/>
      <c r="AH101" s="111" t="str">
        <f t="shared" si="11"/>
        <v/>
      </c>
      <c r="AI101" s="46"/>
      <c r="AJ101" s="42"/>
      <c r="AK101" s="43"/>
      <c r="AL101" s="44"/>
      <c r="AM101" s="45"/>
      <c r="AN101" s="46"/>
      <c r="BA101" s="88" t="str">
        <f t="shared" si="12"/>
        <v/>
      </c>
      <c r="BB101" s="88" t="str">
        <f t="shared" si="13"/>
        <v/>
      </c>
      <c r="BC101" s="88" t="str">
        <f t="shared" si="16"/>
        <v>_29</v>
      </c>
      <c r="BD101" s="87" t="str">
        <f t="shared" si="17"/>
        <v>_30</v>
      </c>
      <c r="BE101" s="91" t="str">
        <f t="shared" si="14"/>
        <v>_29R</v>
      </c>
      <c r="BF101" s="91" t="str">
        <f t="shared" si="15"/>
        <v>_30R</v>
      </c>
    </row>
    <row r="102" spans="1:58" ht="18" customHeight="1">
      <c r="A102" s="631" t="str">
        <f>IF($C102&amp;$D102="","",COUNT($A$7:A101)+1)</f>
        <v/>
      </c>
      <c r="B102" s="171"/>
      <c r="C102" s="172"/>
      <c r="D102" s="173"/>
      <c r="E102" s="173"/>
      <c r="F102" s="174"/>
      <c r="G102" s="175"/>
      <c r="H102" s="176"/>
      <c r="I102" s="177"/>
      <c r="J102" s="178"/>
      <c r="K102" s="178"/>
      <c r="L102" s="178"/>
      <c r="M102" s="179"/>
      <c r="N102" s="180"/>
      <c r="O102" s="178" t="str">
        <f t="shared" si="10"/>
        <v/>
      </c>
      <c r="P102" s="181"/>
      <c r="Q102" s="207"/>
      <c r="R102" s="182"/>
      <c r="S102" s="183"/>
      <c r="T102" s="184"/>
      <c r="U102" s="185"/>
      <c r="V102" s="207"/>
      <c r="W102" s="182"/>
      <c r="X102" s="186"/>
      <c r="Y102" s="184"/>
      <c r="Z102" s="185"/>
      <c r="AA102" s="207"/>
      <c r="AB102" s="182"/>
      <c r="AC102" s="187"/>
      <c r="AD102" s="184"/>
      <c r="AE102" s="185"/>
      <c r="AF102" s="207"/>
      <c r="AG102" s="121"/>
      <c r="AH102" s="108" t="str">
        <f t="shared" si="11"/>
        <v/>
      </c>
      <c r="AI102" s="51"/>
      <c r="AJ102" s="47"/>
      <c r="AK102" s="48"/>
      <c r="AL102" s="49"/>
      <c r="AM102" s="50"/>
      <c r="AN102" s="51"/>
      <c r="BA102" s="88" t="str">
        <f t="shared" si="12"/>
        <v/>
      </c>
      <c r="BB102" s="88" t="str">
        <f t="shared" si="13"/>
        <v/>
      </c>
      <c r="BC102" s="88" t="str">
        <f t="shared" si="16"/>
        <v>_29</v>
      </c>
      <c r="BD102" s="87" t="str">
        <f t="shared" si="17"/>
        <v>_30</v>
      </c>
      <c r="BE102" s="91" t="str">
        <f t="shared" si="14"/>
        <v>_29R</v>
      </c>
      <c r="BF102" s="91" t="str">
        <f t="shared" si="15"/>
        <v>_30R</v>
      </c>
    </row>
    <row r="103" spans="1:58" ht="18" customHeight="1">
      <c r="A103" s="629" t="str">
        <f>IF($C103&amp;$D103="","",COUNT($A$7:A102)+1)</f>
        <v/>
      </c>
      <c r="B103" s="140"/>
      <c r="C103" s="141"/>
      <c r="D103" s="141"/>
      <c r="E103" s="141"/>
      <c r="F103" s="142"/>
      <c r="G103" s="143"/>
      <c r="H103" s="144"/>
      <c r="I103" s="145"/>
      <c r="J103" s="146"/>
      <c r="K103" s="147"/>
      <c r="L103" s="147"/>
      <c r="M103" s="147"/>
      <c r="N103" s="148"/>
      <c r="O103" s="146" t="str">
        <f t="shared" si="10"/>
        <v/>
      </c>
      <c r="P103" s="149"/>
      <c r="Q103" s="205"/>
      <c r="R103" s="188"/>
      <c r="S103" s="151"/>
      <c r="T103" s="152"/>
      <c r="U103" s="149"/>
      <c r="V103" s="205"/>
      <c r="W103" s="188"/>
      <c r="X103" s="153"/>
      <c r="Y103" s="152"/>
      <c r="Z103" s="149"/>
      <c r="AA103" s="205"/>
      <c r="AB103" s="188"/>
      <c r="AC103" s="151"/>
      <c r="AD103" s="152"/>
      <c r="AE103" s="149"/>
      <c r="AF103" s="205"/>
      <c r="AG103" s="122"/>
      <c r="AH103" s="109" t="str">
        <f t="shared" si="11"/>
        <v/>
      </c>
      <c r="AI103" s="56"/>
      <c r="AJ103" s="52"/>
      <c r="AK103" s="53"/>
      <c r="AL103" s="54"/>
      <c r="AM103" s="55"/>
      <c r="AN103" s="56"/>
      <c r="BA103" s="88" t="str">
        <f t="shared" si="12"/>
        <v/>
      </c>
      <c r="BB103" s="88" t="str">
        <f t="shared" si="13"/>
        <v/>
      </c>
      <c r="BC103" s="88" t="str">
        <f t="shared" si="16"/>
        <v>_29</v>
      </c>
      <c r="BD103" s="87" t="str">
        <f t="shared" si="17"/>
        <v>_30</v>
      </c>
      <c r="BE103" s="91" t="str">
        <f t="shared" si="14"/>
        <v>_29R</v>
      </c>
      <c r="BF103" s="91" t="str">
        <f t="shared" si="15"/>
        <v>_30R</v>
      </c>
    </row>
    <row r="104" spans="1:58" ht="18" customHeight="1">
      <c r="A104" s="629" t="str">
        <f>IF($C104&amp;$D104="","",COUNT($A$7:A103)+1)</f>
        <v/>
      </c>
      <c r="B104" s="140"/>
      <c r="C104" s="141"/>
      <c r="D104" s="141"/>
      <c r="E104" s="141"/>
      <c r="F104" s="142"/>
      <c r="G104" s="143"/>
      <c r="H104" s="144"/>
      <c r="I104" s="145"/>
      <c r="J104" s="146"/>
      <c r="K104" s="147"/>
      <c r="L104" s="147"/>
      <c r="M104" s="147"/>
      <c r="N104" s="148"/>
      <c r="O104" s="146" t="str">
        <f t="shared" si="10"/>
        <v/>
      </c>
      <c r="P104" s="149"/>
      <c r="Q104" s="205"/>
      <c r="R104" s="188"/>
      <c r="S104" s="151"/>
      <c r="T104" s="152"/>
      <c r="U104" s="149"/>
      <c r="V104" s="205"/>
      <c r="W104" s="188"/>
      <c r="X104" s="155"/>
      <c r="Y104" s="152"/>
      <c r="Z104" s="149"/>
      <c r="AA104" s="205"/>
      <c r="AB104" s="188"/>
      <c r="AC104" s="151"/>
      <c r="AD104" s="152"/>
      <c r="AE104" s="149"/>
      <c r="AF104" s="205"/>
      <c r="AG104" s="122"/>
      <c r="AH104" s="110" t="str">
        <f t="shared" si="11"/>
        <v/>
      </c>
      <c r="AI104" s="56"/>
      <c r="AJ104" s="52"/>
      <c r="AK104" s="53"/>
      <c r="AL104" s="54"/>
      <c r="AM104" s="55"/>
      <c r="AN104" s="56"/>
      <c r="BA104" s="88" t="str">
        <f t="shared" si="12"/>
        <v/>
      </c>
      <c r="BB104" s="88" t="str">
        <f t="shared" si="13"/>
        <v/>
      </c>
      <c r="BC104" s="88" t="str">
        <f t="shared" si="16"/>
        <v>_29</v>
      </c>
      <c r="BD104" s="87" t="str">
        <f t="shared" si="17"/>
        <v>_30</v>
      </c>
      <c r="BE104" s="91" t="str">
        <f t="shared" si="14"/>
        <v>_29R</v>
      </c>
      <c r="BF104" s="91" t="str">
        <f t="shared" si="15"/>
        <v>_30R</v>
      </c>
    </row>
    <row r="105" spans="1:58" ht="18" customHeight="1">
      <c r="A105" s="629" t="str">
        <f>IF($C105&amp;$D105="","",COUNT($A$7:A104)+1)</f>
        <v/>
      </c>
      <c r="B105" s="140"/>
      <c r="C105" s="141"/>
      <c r="D105" s="141"/>
      <c r="E105" s="141"/>
      <c r="F105" s="142"/>
      <c r="G105" s="143"/>
      <c r="H105" s="144"/>
      <c r="I105" s="145"/>
      <c r="J105" s="146"/>
      <c r="K105" s="147"/>
      <c r="L105" s="147"/>
      <c r="M105" s="147"/>
      <c r="N105" s="148"/>
      <c r="O105" s="146" t="str">
        <f t="shared" si="10"/>
        <v/>
      </c>
      <c r="P105" s="149"/>
      <c r="Q105" s="205"/>
      <c r="R105" s="188"/>
      <c r="S105" s="151"/>
      <c r="T105" s="152"/>
      <c r="U105" s="149"/>
      <c r="V105" s="205"/>
      <c r="W105" s="188"/>
      <c r="X105" s="155"/>
      <c r="Y105" s="152"/>
      <c r="Z105" s="149"/>
      <c r="AA105" s="205"/>
      <c r="AB105" s="188"/>
      <c r="AC105" s="151"/>
      <c r="AD105" s="152"/>
      <c r="AE105" s="149"/>
      <c r="AF105" s="205"/>
      <c r="AG105" s="122"/>
      <c r="AH105" s="110" t="str">
        <f t="shared" si="11"/>
        <v/>
      </c>
      <c r="AI105" s="56"/>
      <c r="AJ105" s="52"/>
      <c r="AK105" s="53"/>
      <c r="AL105" s="54"/>
      <c r="AM105" s="55"/>
      <c r="AN105" s="56"/>
      <c r="BA105" s="88" t="str">
        <f t="shared" si="12"/>
        <v/>
      </c>
      <c r="BB105" s="88" t="str">
        <f t="shared" si="13"/>
        <v/>
      </c>
      <c r="BC105" s="88" t="str">
        <f t="shared" si="16"/>
        <v>_29</v>
      </c>
      <c r="BD105" s="87" t="str">
        <f t="shared" si="17"/>
        <v>_30</v>
      </c>
      <c r="BE105" s="91" t="str">
        <f t="shared" si="14"/>
        <v>_29R</v>
      </c>
      <c r="BF105" s="91" t="str">
        <f t="shared" si="15"/>
        <v>_30R</v>
      </c>
    </row>
    <row r="106" spans="1:58" ht="18" customHeight="1" thickBot="1">
      <c r="A106" s="632" t="str">
        <f>IF($C106&amp;$D106="","",COUNT($A$7:A105)+1)</f>
        <v/>
      </c>
      <c r="B106" s="190"/>
      <c r="C106" s="191"/>
      <c r="D106" s="191"/>
      <c r="E106" s="191"/>
      <c r="F106" s="192"/>
      <c r="G106" s="193"/>
      <c r="H106" s="194"/>
      <c r="I106" s="195"/>
      <c r="J106" s="196"/>
      <c r="K106" s="197"/>
      <c r="L106" s="197"/>
      <c r="M106" s="197"/>
      <c r="N106" s="198"/>
      <c r="O106" s="196" t="str">
        <f t="shared" si="10"/>
        <v/>
      </c>
      <c r="P106" s="199"/>
      <c r="Q106" s="208"/>
      <c r="R106" s="200"/>
      <c r="S106" s="201"/>
      <c r="T106" s="202"/>
      <c r="U106" s="199"/>
      <c r="V106" s="208"/>
      <c r="W106" s="200"/>
      <c r="X106" s="203"/>
      <c r="Y106" s="202"/>
      <c r="Z106" s="199"/>
      <c r="AA106" s="208"/>
      <c r="AB106" s="200"/>
      <c r="AC106" s="201"/>
      <c r="AD106" s="202"/>
      <c r="AE106" s="199"/>
      <c r="AF106" s="208"/>
      <c r="AG106" s="123"/>
      <c r="AH106" s="111" t="str">
        <f t="shared" si="11"/>
        <v/>
      </c>
      <c r="AI106" s="46"/>
      <c r="AJ106" s="42"/>
      <c r="AK106" s="43"/>
      <c r="AL106" s="44"/>
      <c r="AM106" s="45"/>
      <c r="AN106" s="46"/>
      <c r="BA106" s="88" t="str">
        <f t="shared" si="12"/>
        <v/>
      </c>
      <c r="BB106" s="88" t="str">
        <f t="shared" si="13"/>
        <v/>
      </c>
      <c r="BC106" s="88" t="str">
        <f t="shared" si="16"/>
        <v>_29</v>
      </c>
      <c r="BD106" s="87" t="str">
        <f t="shared" si="17"/>
        <v>_30</v>
      </c>
      <c r="BE106" s="91" t="str">
        <f t="shared" si="14"/>
        <v>_29R</v>
      </c>
      <c r="BF106" s="91" t="str">
        <f t="shared" si="15"/>
        <v>_30R</v>
      </c>
    </row>
  </sheetData>
  <sheetProtection password="CC02" sheet="1" objects="1" scenarios="1"/>
  <protectedRanges>
    <protectedRange password="CDC2" sqref="P1:Q2" name="範囲1"/>
    <protectedRange password="CDC2" sqref="AM1:AM2" name="範囲1_1"/>
  </protectedRanges>
  <sortState ref="CU7:CW68">
    <sortCondition ref="CU7:CU68"/>
  </sortState>
  <mergeCells count="39">
    <mergeCell ref="AO1:AR1"/>
    <mergeCell ref="AO2:AU2"/>
    <mergeCell ref="L3:L4"/>
    <mergeCell ref="M3:M4"/>
    <mergeCell ref="N3:N4"/>
    <mergeCell ref="O3:O4"/>
    <mergeCell ref="P3:P4"/>
    <mergeCell ref="G3:G4"/>
    <mergeCell ref="H3:H4"/>
    <mergeCell ref="AN3:AN4"/>
    <mergeCell ref="Z3:Z4"/>
    <mergeCell ref="AC3:AC4"/>
    <mergeCell ref="AD3:AD4"/>
    <mergeCell ref="AE3:AE4"/>
    <mergeCell ref="AH3:AH4"/>
    <mergeCell ref="AI3:AI4"/>
    <mergeCell ref="AJ3:AJ4"/>
    <mergeCell ref="AK3:AL3"/>
    <mergeCell ref="AM3:AM4"/>
    <mergeCell ref="I3:I4"/>
    <mergeCell ref="J3:J4"/>
    <mergeCell ref="K3:K4"/>
    <mergeCell ref="Y3:Y4"/>
    <mergeCell ref="A1:O2"/>
    <mergeCell ref="V1:AF2"/>
    <mergeCell ref="Q3:Q4"/>
    <mergeCell ref="V3:V4"/>
    <mergeCell ref="AA3:AA4"/>
    <mergeCell ref="AF3:AF4"/>
    <mergeCell ref="P1:Q1"/>
    <mergeCell ref="P2:Q2"/>
    <mergeCell ref="X3:X4"/>
    <mergeCell ref="S3:S4"/>
    <mergeCell ref="T3:T4"/>
    <mergeCell ref="U3:U4"/>
    <mergeCell ref="A3:A4"/>
    <mergeCell ref="B3:B4"/>
    <mergeCell ref="C3:D3"/>
    <mergeCell ref="E3:F3"/>
  </mergeCells>
  <phoneticPr fontId="1"/>
  <dataValidations count="10">
    <dataValidation type="list" allowBlank="1" showInputMessage="1" showErrorMessage="1" sqref="I5:I7 I9:I106">
      <formula1>"男,女"</formula1>
    </dataValidation>
    <dataValidation type="list" allowBlank="1" showInputMessage="1" showErrorMessage="1" sqref="AI7:AI106 Y7:Y106 AN7:AN106 T7:T106 AD7:AD106">
      <formula1>"○, "</formula1>
    </dataValidation>
    <dataValidation type="list" allowBlank="1" showInputMessage="1" showErrorMessage="1" sqref="AE107:AE65435 AH107:AH65435 AJ107:AJ65435 P107:P65435 U107:U65435 Z107:Z65435">
      <formula1>女子種目</formula1>
    </dataValidation>
    <dataValidation type="list" allowBlank="1" showInputMessage="1" showErrorMessage="1" sqref="I8">
      <formula1>"　,男,女"</formula1>
    </dataValidation>
    <dataValidation type="list" allowBlank="1" showInputMessage="1" showErrorMessage="1" sqref="P7:P106">
      <formula1>INDIRECT($BC7)</formula1>
    </dataValidation>
    <dataValidation type="list" allowBlank="1" showInputMessage="1" showErrorMessage="1" sqref="Z7:Z106">
      <formula1>INDIRECT(BD7)</formula1>
    </dataValidation>
    <dataValidation type="list" allowBlank="1" showInputMessage="1" showErrorMessage="1" sqref="U7:U106">
      <formula1>INDIRECT(BE7)</formula1>
    </dataValidation>
    <dataValidation type="list" allowBlank="1" showInputMessage="1" showErrorMessage="1" sqref="AE7:AE106">
      <formula1>INDIRECT(BF7)</formula1>
    </dataValidation>
    <dataValidation imeMode="halfAlpha" allowBlank="1" showInputMessage="1" showErrorMessage="1" sqref="B7:B106 G7:G106 J7:M106 Q7:Q106 V7:V106 AA7:AA106 AF7:AF106 O7:O106"/>
    <dataValidation imeMode="halfKatakana" allowBlank="1" showInputMessage="1" showErrorMessage="1" sqref="E7:F106"/>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データ!$M$2:$M$6</xm:f>
          </x14:formula1>
          <xm:sqref>H7:H106</xm:sqref>
        </x14:dataValidation>
        <x14:dataValidation type="list" allowBlank="1" showInputMessage="1" showErrorMessage="1">
          <x14:formula1>
            <xm:f>データ!$J$2:$J$48</xm:f>
          </x14:formula1>
          <xm:sqref>N5:N106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4" tint="0.59999389629810485"/>
    <pageSetUpPr fitToPage="1"/>
  </sheetPr>
  <dimension ref="B1:ID119"/>
  <sheetViews>
    <sheetView showRowColHeaders="0" view="pageBreakPreview" topLeftCell="A2" zoomScaleNormal="100" zoomScaleSheetLayoutView="100" workbookViewId="0">
      <pane xSplit="1" ySplit="15" topLeftCell="B17" activePane="bottomRight" state="frozen"/>
      <selection activeCell="A2" sqref="A2"/>
      <selection pane="topRight" activeCell="B2" sqref="B2"/>
      <selection pane="bottomLeft" activeCell="A17" sqref="A17"/>
      <selection pane="bottomRight"/>
    </sheetView>
  </sheetViews>
  <sheetFormatPr defaultColWidth="9" defaultRowHeight="13.5"/>
  <cols>
    <col min="1" max="1" width="0.25" style="69" customWidth="1"/>
    <col min="2" max="2" width="6.75" style="70" customWidth="1"/>
    <col min="3" max="3" width="7.625" style="70" customWidth="1"/>
    <col min="4" max="4" width="8.125" style="71" customWidth="1"/>
    <col min="5" max="5" width="7" style="71" customWidth="1"/>
    <col min="6" max="6" width="6.5" style="71" customWidth="1"/>
    <col min="7" max="7" width="7.25" style="72" customWidth="1"/>
    <col min="8" max="9" width="7" style="72" customWidth="1"/>
    <col min="10" max="12" width="7" style="70" customWidth="1"/>
    <col min="13" max="14" width="7" style="71" customWidth="1"/>
    <col min="15" max="15" width="7.75" style="71" customWidth="1"/>
    <col min="16" max="19" width="7" style="71" customWidth="1"/>
    <col min="20" max="20" width="0.375" style="69" customWidth="1"/>
    <col min="21" max="21" width="9" style="69"/>
    <col min="22" max="22" width="3.5" style="69" bestFit="1" customWidth="1"/>
    <col min="23" max="23" width="17.5" style="69" bestFit="1" customWidth="1"/>
    <col min="24" max="28" width="3.25" style="69" customWidth="1"/>
    <col min="29" max="16384" width="9" style="69"/>
  </cols>
  <sheetData>
    <row r="1" spans="2:238" ht="4.5" customHeight="1" thickBot="1">
      <c r="B1" s="64" t="s">
        <v>191</v>
      </c>
      <c r="C1" s="64"/>
      <c r="D1" s="65"/>
      <c r="E1" s="65"/>
      <c r="F1" s="65"/>
      <c r="G1" s="65"/>
      <c r="H1" s="65"/>
      <c r="I1" s="65"/>
      <c r="J1" s="65"/>
      <c r="K1" s="65"/>
      <c r="L1" s="65"/>
      <c r="M1" s="66"/>
      <c r="N1" s="67"/>
      <c r="O1" s="68"/>
      <c r="P1" s="68"/>
      <c r="Q1" s="68"/>
      <c r="R1" s="68"/>
      <c r="S1" s="68"/>
    </row>
    <row r="2" spans="2:238" ht="26.25" customHeight="1" thickBot="1">
      <c r="B2" s="633" t="s">
        <v>192</v>
      </c>
      <c r="C2" s="634"/>
      <c r="D2" s="634"/>
      <c r="E2" s="634"/>
      <c r="F2" s="634"/>
      <c r="G2" s="634"/>
      <c r="H2" s="634"/>
      <c r="I2" s="634"/>
      <c r="J2" s="634"/>
      <c r="K2" s="634"/>
      <c r="L2" s="634"/>
      <c r="M2" s="634"/>
      <c r="N2" s="634"/>
      <c r="O2" s="634"/>
      <c r="P2" s="634"/>
      <c r="Q2" s="634"/>
      <c r="R2" s="634"/>
      <c r="S2" s="635"/>
    </row>
    <row r="3" spans="2:238" ht="2.25" customHeight="1" thickBot="1">
      <c r="B3" s="636"/>
      <c r="C3" s="636"/>
      <c r="D3" s="637"/>
      <c r="E3" s="637"/>
      <c r="F3" s="637"/>
      <c r="G3" s="638"/>
      <c r="H3" s="638"/>
      <c r="I3" s="638"/>
      <c r="J3" s="638"/>
      <c r="K3" s="638"/>
      <c r="L3" s="638"/>
      <c r="M3" s="637"/>
      <c r="N3" s="639"/>
      <c r="O3" s="640"/>
      <c r="P3" s="640"/>
      <c r="Q3" s="640"/>
      <c r="R3" s="640"/>
      <c r="S3" s="640"/>
    </row>
    <row r="4" spans="2:238" ht="25.15" customHeight="1">
      <c r="B4" s="641" t="s">
        <v>193</v>
      </c>
      <c r="C4" s="642"/>
      <c r="D4" s="642"/>
      <c r="E4" s="745" t="s">
        <v>485</v>
      </c>
      <c r="F4" s="746"/>
      <c r="G4" s="746"/>
      <c r="H4" s="746"/>
      <c r="I4" s="746"/>
      <c r="J4" s="746"/>
      <c r="K4" s="746"/>
      <c r="L4" s="746"/>
      <c r="M4" s="746"/>
      <c r="N4" s="746"/>
      <c r="O4" s="746"/>
      <c r="P4" s="746"/>
      <c r="Q4" s="746"/>
      <c r="R4" s="746"/>
      <c r="S4" s="747"/>
    </row>
    <row r="5" spans="2:238" ht="25.15" customHeight="1">
      <c r="B5" s="643" t="s">
        <v>467</v>
      </c>
      <c r="C5" s="644"/>
      <c r="D5" s="644"/>
      <c r="E5" s="240"/>
      <c r="F5" s="241"/>
      <c r="G5" s="241"/>
      <c r="H5" s="241"/>
      <c r="I5" s="242"/>
      <c r="J5" s="656" t="s">
        <v>468</v>
      </c>
      <c r="K5" s="657"/>
      <c r="L5" s="243"/>
      <c r="M5" s="244"/>
      <c r="N5" s="660" t="s">
        <v>469</v>
      </c>
      <c r="O5" s="661"/>
      <c r="P5" s="240"/>
      <c r="Q5" s="241"/>
      <c r="R5" s="241"/>
      <c r="S5" s="247"/>
    </row>
    <row r="6" spans="2:238" ht="25.15" customHeight="1">
      <c r="B6" s="645" t="s">
        <v>470</v>
      </c>
      <c r="C6" s="646"/>
      <c r="D6" s="646"/>
      <c r="E6" s="248"/>
      <c r="F6" s="249"/>
      <c r="G6" s="249"/>
      <c r="H6" s="249"/>
      <c r="I6" s="250"/>
      <c r="J6" s="658"/>
      <c r="K6" s="659"/>
      <c r="L6" s="245"/>
      <c r="M6" s="246"/>
      <c r="N6" s="662" t="s">
        <v>471</v>
      </c>
      <c r="O6" s="663"/>
      <c r="P6" s="251"/>
      <c r="Q6" s="252"/>
      <c r="R6" s="252"/>
      <c r="S6" s="253"/>
    </row>
    <row r="7" spans="2:238" ht="25.15" customHeight="1">
      <c r="B7" s="647" t="s">
        <v>472</v>
      </c>
      <c r="C7" s="648"/>
      <c r="D7" s="649"/>
      <c r="E7" s="668" t="s">
        <v>473</v>
      </c>
      <c r="F7" s="254"/>
      <c r="G7" s="255"/>
      <c r="H7" s="669" t="s">
        <v>474</v>
      </c>
      <c r="I7" s="254"/>
      <c r="J7" s="255"/>
      <c r="K7" s="669" t="s">
        <v>475</v>
      </c>
      <c r="L7" s="254"/>
      <c r="M7" s="255"/>
      <c r="N7" s="664" t="s">
        <v>476</v>
      </c>
      <c r="O7" s="665"/>
      <c r="P7" s="256"/>
      <c r="Q7" s="257"/>
      <c r="R7" s="257"/>
      <c r="S7" s="748" t="s">
        <v>477</v>
      </c>
      <c r="ID7" s="69" t="s">
        <v>194</v>
      </c>
    </row>
    <row r="8" spans="2:238" ht="25.15" customHeight="1">
      <c r="B8" s="650"/>
      <c r="C8" s="651"/>
      <c r="D8" s="652"/>
      <c r="E8" s="227"/>
      <c r="F8" s="228"/>
      <c r="G8" s="228"/>
      <c r="H8" s="228"/>
      <c r="I8" s="228"/>
      <c r="J8" s="228"/>
      <c r="K8" s="228"/>
      <c r="L8" s="228"/>
      <c r="M8" s="229"/>
      <c r="N8" s="666"/>
      <c r="O8" s="667"/>
      <c r="P8" s="258"/>
      <c r="Q8" s="259"/>
      <c r="R8" s="259"/>
      <c r="S8" s="749"/>
    </row>
    <row r="9" spans="2:238" ht="42" customHeight="1" thickBot="1">
      <c r="B9" s="653" t="s">
        <v>478</v>
      </c>
      <c r="C9" s="654"/>
      <c r="D9" s="655"/>
      <c r="E9" s="230"/>
      <c r="F9" s="231"/>
      <c r="G9" s="231"/>
      <c r="H9" s="231"/>
      <c r="I9" s="231"/>
      <c r="J9" s="232"/>
      <c r="K9" s="232"/>
      <c r="L9" s="232"/>
      <c r="M9" s="99"/>
      <c r="N9" s="664" t="s">
        <v>479</v>
      </c>
      <c r="O9" s="665"/>
      <c r="P9" s="233"/>
      <c r="Q9" s="234"/>
      <c r="R9" s="234"/>
      <c r="S9" s="235"/>
    </row>
    <row r="10" spans="2:238" ht="26.25" customHeight="1">
      <c r="B10" s="670" t="s">
        <v>480</v>
      </c>
      <c r="C10" s="671" t="s">
        <v>481</v>
      </c>
      <c r="D10" s="236"/>
      <c r="E10" s="236"/>
      <c r="F10" s="236"/>
      <c r="G10" s="674" t="s">
        <v>482</v>
      </c>
      <c r="H10" s="237"/>
      <c r="I10" s="237"/>
      <c r="J10" s="676" t="s">
        <v>483</v>
      </c>
      <c r="K10" s="677"/>
      <c r="L10" s="677"/>
      <c r="M10" s="677"/>
      <c r="N10" s="678"/>
      <c r="O10" s="677"/>
      <c r="P10" s="677"/>
      <c r="Q10" s="679"/>
      <c r="R10" s="750"/>
      <c r="S10" s="684" t="s">
        <v>149</v>
      </c>
    </row>
    <row r="11" spans="2:238" ht="26.25" customHeight="1" thickBot="1">
      <c r="B11" s="672"/>
      <c r="C11" s="673" t="s">
        <v>481</v>
      </c>
      <c r="D11" s="238"/>
      <c r="E11" s="238"/>
      <c r="F11" s="238"/>
      <c r="G11" s="675" t="s">
        <v>482</v>
      </c>
      <c r="H11" s="239"/>
      <c r="I11" s="239"/>
      <c r="J11" s="680" t="s">
        <v>484</v>
      </c>
      <c r="K11" s="681"/>
      <c r="L11" s="681"/>
      <c r="M11" s="681"/>
      <c r="N11" s="682"/>
      <c r="O11" s="681"/>
      <c r="P11" s="681"/>
      <c r="Q11" s="683"/>
      <c r="R11" s="100"/>
      <c r="S11" s="685" t="s">
        <v>149</v>
      </c>
    </row>
    <row r="12" spans="2:238" ht="3.75" customHeight="1" thickBot="1">
      <c r="B12" s="686"/>
      <c r="C12" s="686"/>
      <c r="D12" s="686"/>
      <c r="E12" s="687"/>
      <c r="F12" s="687"/>
      <c r="G12" s="688"/>
      <c r="H12" s="688"/>
      <c r="I12" s="688"/>
      <c r="J12" s="688"/>
      <c r="K12" s="688"/>
      <c r="L12" s="688"/>
      <c r="M12" s="688"/>
      <c r="N12" s="688"/>
      <c r="O12" s="688"/>
      <c r="P12" s="688"/>
      <c r="Q12" s="688"/>
      <c r="R12" s="688"/>
      <c r="S12" s="689"/>
      <c r="T12" s="690"/>
      <c r="U12" s="690"/>
    </row>
    <row r="13" spans="2:238" ht="18" customHeight="1">
      <c r="B13" s="691"/>
      <c r="C13" s="691"/>
      <c r="D13" s="691"/>
      <c r="E13" s="687"/>
      <c r="F13" s="687"/>
      <c r="G13" s="692"/>
      <c r="H13" s="692"/>
      <c r="I13" s="692"/>
      <c r="J13" s="693" t="s">
        <v>510</v>
      </c>
      <c r="K13" s="694"/>
      <c r="L13" s="694"/>
      <c r="M13" s="694"/>
      <c r="N13" s="694"/>
      <c r="O13" s="694"/>
      <c r="P13" s="694"/>
      <c r="Q13" s="694"/>
      <c r="R13" s="694"/>
      <c r="S13" s="695"/>
      <c r="T13" s="690"/>
      <c r="U13" s="690"/>
    </row>
    <row r="14" spans="2:238" ht="18" customHeight="1" thickBot="1">
      <c r="B14" s="691"/>
      <c r="C14" s="691"/>
      <c r="D14" s="691"/>
      <c r="E14" s="687"/>
      <c r="F14" s="687"/>
      <c r="G14" s="696"/>
      <c r="H14" s="696"/>
      <c r="I14" s="696"/>
      <c r="J14" s="697"/>
      <c r="K14" s="698"/>
      <c r="L14" s="698"/>
      <c r="M14" s="698"/>
      <c r="N14" s="698"/>
      <c r="O14" s="698"/>
      <c r="P14" s="698"/>
      <c r="Q14" s="698"/>
      <c r="R14" s="698"/>
      <c r="S14" s="699"/>
      <c r="T14" s="690"/>
      <c r="U14" s="690"/>
    </row>
    <row r="15" spans="2:238" ht="3" customHeight="1">
      <c r="B15" s="700"/>
      <c r="C15" s="700"/>
      <c r="D15" s="701"/>
      <c r="E15" s="701"/>
      <c r="F15" s="701"/>
      <c r="G15" s="702"/>
      <c r="H15" s="702"/>
      <c r="I15" s="702"/>
      <c r="J15" s="702"/>
      <c r="K15" s="702"/>
      <c r="L15" s="702"/>
      <c r="M15" s="703"/>
      <c r="N15" s="703"/>
      <c r="O15" s="703"/>
      <c r="P15" s="703"/>
      <c r="Q15" s="703"/>
      <c r="R15" s="703"/>
      <c r="S15" s="703"/>
      <c r="T15" s="690"/>
      <c r="U15" s="690"/>
    </row>
    <row r="16" spans="2:238">
      <c r="B16" s="704" t="s">
        <v>196</v>
      </c>
      <c r="C16" s="705" t="s">
        <v>197</v>
      </c>
      <c r="D16" s="706" t="s">
        <v>198</v>
      </c>
      <c r="E16" s="707"/>
      <c r="F16" s="708"/>
      <c r="G16" s="709" t="s">
        <v>199</v>
      </c>
      <c r="H16" s="709" t="s">
        <v>195</v>
      </c>
      <c r="I16" s="710" t="s">
        <v>200</v>
      </c>
      <c r="J16" s="711" t="s">
        <v>201</v>
      </c>
      <c r="K16" s="712"/>
      <c r="L16" s="712" t="s">
        <v>202</v>
      </c>
      <c r="M16" s="712"/>
      <c r="N16" s="712" t="s">
        <v>203</v>
      </c>
      <c r="O16" s="712"/>
      <c r="P16" s="712" t="s">
        <v>204</v>
      </c>
      <c r="Q16" s="712"/>
      <c r="R16" s="713" t="s">
        <v>205</v>
      </c>
      <c r="S16" s="714"/>
      <c r="T16" s="690"/>
      <c r="U16" s="690"/>
    </row>
    <row r="17" spans="2:21" ht="16.5" customHeight="1">
      <c r="B17" s="715">
        <v>1</v>
      </c>
      <c r="C17" s="716" t="str">
        <f>IF(ISERROR(VLOOKUP(B17,data!$A$3:$AW$102,2,FALSE)),"",VLOOKUP(B17,data!$A$3:$AW$102,2,FALSE))</f>
        <v/>
      </c>
      <c r="D17" s="717" t="str">
        <f>IF(ISERROR(VLOOKUP(B17,data!$A$3:$AW$102,2,FALSE)),"",VLOOKUP(B17,data!$A$3:$AW$102,49,FALSE))</f>
        <v/>
      </c>
      <c r="E17" s="718"/>
      <c r="F17" s="719"/>
      <c r="G17" s="720" t="str">
        <f>IF(ISERROR(VLOOKUP(B17,data!$A$3:$AW$102,2,FALSE)),"",VLOOKUP(B17,data!$A$3:$AW$102,12,FALSE))</f>
        <v/>
      </c>
      <c r="H17" s="721" t="str">
        <f>IF(ISERROR(VLOOKUP(B17,競技者データ入力シート!$A$7:$N$106,2,FALSE)),"",VLOOKUP(B17,競技者データ入力シート!$A$7:$N$106,8,FALSE))</f>
        <v/>
      </c>
      <c r="I17" s="722" t="str">
        <f>IF(ISERROR(VLOOKUP(B17,data!$A$3:$AW$102,2,FALSE)),"",VLOOKUP(B17,data!$A$3:$AW$102,13,FALSE))</f>
        <v/>
      </c>
      <c r="J17" s="723" t="str">
        <f>IF(ISERROR(VLOOKUP(B17,data!$A$3:$AW$102,2,FALSE)),"",VLOOKUP(B17,data!$A$3:$AW$102,25,FALSE))</f>
        <v/>
      </c>
      <c r="K17" s="724"/>
      <c r="L17" s="725" t="str">
        <f>IF(ISERROR(VLOOKUP(B17,data!$A$3:$AW$102,2,FALSE)),"",VLOOKUP(B17,data!$A$3:$AW$102,30,FALSE))</f>
        <v/>
      </c>
      <c r="M17" s="725"/>
      <c r="N17" s="725" t="str">
        <f>IF(ISERROR(VLOOKUP(B17,data!$A$3:$AW$102,2,FALSE)),"",VLOOKUP(B17,data!$A$3:$AW$102,35,FALSE))</f>
        <v/>
      </c>
      <c r="O17" s="725"/>
      <c r="P17" s="724" t="str">
        <f>IF(ISERROR(VLOOKUP(B17,data!$A$3:$AW$102,2,FALSE)),"",VLOOKUP(B17,data!$A$3:$AW$102,40,FALSE))</f>
        <v/>
      </c>
      <c r="Q17" s="724"/>
      <c r="R17" s="726" t="str">
        <f>IF(ISERROR(VLOOKUP(B17,data!$A$3:$AW$102,2,FALSE)),"",VLOOKUP(B17,data!$A$3:$AW$102,45,FALSE))</f>
        <v/>
      </c>
      <c r="S17" s="727"/>
      <c r="T17" s="690"/>
      <c r="U17" s="690"/>
    </row>
    <row r="18" spans="2:21" ht="16.5" customHeight="1">
      <c r="B18" s="728">
        <v>2</v>
      </c>
      <c r="C18" s="716" t="str">
        <f>IF(ISERROR(VLOOKUP(B18,data!$A$3:$AW$102,2,FALSE)),"",VLOOKUP(B18,data!$A$3:$AW$102,2,FALSE))</f>
        <v/>
      </c>
      <c r="D18" s="717" t="str">
        <f>IF(ISERROR(VLOOKUP(B18,data!$A$3:$AW$102,2,FALSE)),"",VLOOKUP(B18,data!$A$3:$AW$102,49,FALSE))</f>
        <v/>
      </c>
      <c r="E18" s="718"/>
      <c r="F18" s="719"/>
      <c r="G18" s="720" t="str">
        <f>IF(ISERROR(VLOOKUP(B18,data!$A$3:$AW$102,2,FALSE)),"",VLOOKUP(B18,data!$A$3:$AW$102,12,FALSE))</f>
        <v/>
      </c>
      <c r="H18" s="721" t="str">
        <f>IF(ISERROR(VLOOKUP(B18,競技者データ入力シート!$A$7:$N$106,2,FALSE)),"",VLOOKUP(B18,競技者データ入力シート!$A$7:$N$106,8,FALSE))</f>
        <v/>
      </c>
      <c r="I18" s="722" t="str">
        <f>IF(ISERROR(VLOOKUP(B18,data!$A$3:$AW$102,2,FALSE)),"",VLOOKUP(B18,data!$A$3:$AW$102,13,FALSE))</f>
        <v/>
      </c>
      <c r="J18" s="723" t="str">
        <f>IF(ISERROR(VLOOKUP(B18,data!$A$3:$AW$102,2,FALSE)),"",VLOOKUP(B18,data!$A$3:$AW$102,25,FALSE))</f>
        <v/>
      </c>
      <c r="K18" s="724"/>
      <c r="L18" s="725" t="str">
        <f>IF(ISERROR(VLOOKUP(B18,data!$A$3:$AW$102,2,FALSE)),"",VLOOKUP(B18,data!$A$3:$AW$102,30,FALSE))</f>
        <v/>
      </c>
      <c r="M18" s="725"/>
      <c r="N18" s="725" t="str">
        <f>IF(ISERROR(VLOOKUP(B18,data!$A$3:$AW$102,2,FALSE)),"",VLOOKUP(B18,data!$A$3:$AW$102,35,FALSE))</f>
        <v/>
      </c>
      <c r="O18" s="725"/>
      <c r="P18" s="724" t="str">
        <f>IF(ISERROR(VLOOKUP(B18,data!$A$3:$AW$102,2,FALSE)),"",VLOOKUP(B18,data!$A$3:$AW$102,40,FALSE))</f>
        <v/>
      </c>
      <c r="Q18" s="724"/>
      <c r="R18" s="726" t="str">
        <f>IF(ISERROR(VLOOKUP(B18,data!$A$3:$AW$102,2,FALSE)),"",VLOOKUP(B18,data!$A$3:$AW$102,45,FALSE))</f>
        <v/>
      </c>
      <c r="S18" s="727"/>
      <c r="T18" s="690"/>
      <c r="U18" s="690"/>
    </row>
    <row r="19" spans="2:21" ht="16.5" customHeight="1">
      <c r="B19" s="728">
        <v>3</v>
      </c>
      <c r="C19" s="716" t="str">
        <f>IF(ISERROR(VLOOKUP(B19,data!$A$3:$AW$102,2,FALSE)),"",VLOOKUP(B19,data!$A$3:$AW$102,2,FALSE))</f>
        <v/>
      </c>
      <c r="D19" s="717" t="str">
        <f>IF(ISERROR(VLOOKUP(B19,data!$A$3:$AW$102,2,FALSE)),"",VLOOKUP(B19,data!$A$3:$AW$102,49,FALSE))</f>
        <v/>
      </c>
      <c r="E19" s="718"/>
      <c r="F19" s="719"/>
      <c r="G19" s="720" t="str">
        <f>IF(ISERROR(VLOOKUP(B19,data!$A$3:$AW$102,2,FALSE)),"",VLOOKUP(B19,data!$A$3:$AW$102,12,FALSE))</f>
        <v/>
      </c>
      <c r="H19" s="721" t="str">
        <f>IF(ISERROR(VLOOKUP(B19,競技者データ入力シート!$A$7:$N$106,2,FALSE)),"",VLOOKUP(B19,競技者データ入力シート!$A$7:$N$106,8,FALSE))</f>
        <v/>
      </c>
      <c r="I19" s="722" t="str">
        <f>IF(ISERROR(VLOOKUP(B19,data!$A$3:$AW$102,2,FALSE)),"",VLOOKUP(B19,data!$A$3:$AW$102,13,FALSE))</f>
        <v/>
      </c>
      <c r="J19" s="723" t="str">
        <f>IF(ISERROR(VLOOKUP(B19,data!$A$3:$AW$102,2,FALSE)),"",VLOOKUP(B19,data!$A$3:$AW$102,25,FALSE))</f>
        <v/>
      </c>
      <c r="K19" s="724"/>
      <c r="L19" s="725" t="str">
        <f>IF(ISERROR(VLOOKUP(B19,data!$A$3:$AW$102,2,FALSE)),"",VLOOKUP(B19,data!$A$3:$AW$102,30,FALSE))</f>
        <v/>
      </c>
      <c r="M19" s="725"/>
      <c r="N19" s="725" t="str">
        <f>IF(ISERROR(VLOOKUP(B19,data!$A$3:$AW$102,2,FALSE)),"",VLOOKUP(B19,data!$A$3:$AW$102,35,FALSE))</f>
        <v/>
      </c>
      <c r="O19" s="725"/>
      <c r="P19" s="724" t="str">
        <f>IF(ISERROR(VLOOKUP(B19,data!$A$3:$AW$102,2,FALSE)),"",VLOOKUP(B19,data!$A$3:$AW$102,40,FALSE))</f>
        <v/>
      </c>
      <c r="Q19" s="724"/>
      <c r="R19" s="726" t="str">
        <f>IF(ISERROR(VLOOKUP(B19,data!$A$3:$AW$102,2,FALSE)),"",VLOOKUP(B19,data!$A$3:$AW$102,45,FALSE))</f>
        <v/>
      </c>
      <c r="S19" s="727"/>
      <c r="T19" s="690"/>
      <c r="U19" s="690"/>
    </row>
    <row r="20" spans="2:21" ht="16.5" customHeight="1">
      <c r="B20" s="728">
        <v>4</v>
      </c>
      <c r="C20" s="716" t="str">
        <f>IF(ISERROR(VLOOKUP(B20,data!$A$3:$AW$102,2,FALSE)),"",VLOOKUP(B20,data!$A$3:$AW$102,2,FALSE))</f>
        <v/>
      </c>
      <c r="D20" s="717" t="str">
        <f>IF(ISERROR(VLOOKUP(B20,data!$A$3:$AW$102,2,FALSE)),"",VLOOKUP(B20,data!$A$3:$AW$102,49,FALSE))</f>
        <v/>
      </c>
      <c r="E20" s="718"/>
      <c r="F20" s="719"/>
      <c r="G20" s="720" t="str">
        <f>IF(ISERROR(VLOOKUP(B20,data!$A$3:$AW$102,2,FALSE)),"",VLOOKUP(B20,data!$A$3:$AW$102,12,FALSE))</f>
        <v/>
      </c>
      <c r="H20" s="721" t="str">
        <f>IF(ISERROR(VLOOKUP(B20,競技者データ入力シート!$A$7:$N$106,2,FALSE)),"",VLOOKUP(B20,競技者データ入力シート!$A$7:$N$106,8,FALSE))</f>
        <v/>
      </c>
      <c r="I20" s="722" t="str">
        <f>IF(ISERROR(VLOOKUP(B20,data!$A$3:$AW$102,2,FALSE)),"",VLOOKUP(B20,data!$A$3:$AW$102,13,FALSE))</f>
        <v/>
      </c>
      <c r="J20" s="723" t="str">
        <f>IF(ISERROR(VLOOKUP(B20,data!$A$3:$AW$102,2,FALSE)),"",VLOOKUP(B20,data!$A$3:$AW$102,25,FALSE))</f>
        <v/>
      </c>
      <c r="K20" s="724"/>
      <c r="L20" s="725" t="str">
        <f>IF(ISERROR(VLOOKUP(B20,data!$A$3:$AW$102,2,FALSE)),"",VLOOKUP(B20,data!$A$3:$AW$102,30,FALSE))</f>
        <v/>
      </c>
      <c r="M20" s="725"/>
      <c r="N20" s="725" t="str">
        <f>IF(ISERROR(VLOOKUP(B20,data!$A$3:$AW$102,2,FALSE)),"",VLOOKUP(B20,data!$A$3:$AW$102,35,FALSE))</f>
        <v/>
      </c>
      <c r="O20" s="725"/>
      <c r="P20" s="724" t="str">
        <f>IF(ISERROR(VLOOKUP(B20,data!$A$3:$AW$102,2,FALSE)),"",VLOOKUP(B20,data!$A$3:$AW$102,40,FALSE))</f>
        <v/>
      </c>
      <c r="Q20" s="724"/>
      <c r="R20" s="726" t="str">
        <f>IF(ISERROR(VLOOKUP(B20,data!$A$3:$AW$102,2,FALSE)),"",VLOOKUP(B20,data!$A$3:$AW$102,45,FALSE))</f>
        <v/>
      </c>
      <c r="S20" s="727"/>
      <c r="T20" s="690"/>
      <c r="U20" s="690"/>
    </row>
    <row r="21" spans="2:21" ht="16.5" customHeight="1">
      <c r="B21" s="729">
        <v>5</v>
      </c>
      <c r="C21" s="730" t="str">
        <f>IF(ISERROR(VLOOKUP(B21,data!$A$3:$AW$102,2,FALSE)),"",VLOOKUP(B21,data!$A$3:$AW$102,2,FALSE))</f>
        <v/>
      </c>
      <c r="D21" s="731" t="str">
        <f>IF(ISERROR(VLOOKUP(B21,data!$A$3:$AW$102,2,FALSE)),"",VLOOKUP(B21,data!$A$3:$AW$102,49,FALSE))</f>
        <v/>
      </c>
      <c r="E21" s="732"/>
      <c r="F21" s="733"/>
      <c r="G21" s="734" t="str">
        <f>IF(ISERROR(VLOOKUP(B21,data!$A$3:$AW$102,2,FALSE)),"",VLOOKUP(B21,data!$A$3:$AW$102,12,FALSE))</f>
        <v/>
      </c>
      <c r="H21" s="735" t="str">
        <f>IF(ISERROR(VLOOKUP(B21,競技者データ入力シート!$A$7:$N$106,2,FALSE)),"",VLOOKUP(B21,競技者データ入力シート!$A$7:$N$106,8,FALSE))</f>
        <v/>
      </c>
      <c r="I21" s="736" t="str">
        <f>IF(ISERROR(VLOOKUP(B21,data!$A$3:$AW$102,2,FALSE)),"",VLOOKUP(B21,data!$A$3:$AW$102,13,FALSE))</f>
        <v/>
      </c>
      <c r="J21" s="737" t="str">
        <f>IF(ISERROR(VLOOKUP(B21,data!$A$3:$AW$102,2,FALSE)),"",VLOOKUP(B21,data!$A$3:$AW$102,25,FALSE))</f>
        <v/>
      </c>
      <c r="K21" s="738"/>
      <c r="L21" s="739" t="str">
        <f>IF(ISERROR(VLOOKUP(B21,data!$A$3:$AW$102,2,FALSE)),"",VLOOKUP(B21,data!$A$3:$AW$102,30,FALSE))</f>
        <v/>
      </c>
      <c r="M21" s="739"/>
      <c r="N21" s="739" t="str">
        <f>IF(ISERROR(VLOOKUP(B21,data!$A$3:$AW$102,2,FALSE)),"",VLOOKUP(B21,data!$A$3:$AW$102,35,FALSE))</f>
        <v/>
      </c>
      <c r="O21" s="739"/>
      <c r="P21" s="738" t="str">
        <f>IF(ISERROR(VLOOKUP(B21,data!$A$3:$AW$102,2,FALSE)),"",VLOOKUP(B21,data!$A$3:$AW$102,40,FALSE))</f>
        <v/>
      </c>
      <c r="Q21" s="738"/>
      <c r="R21" s="740" t="str">
        <f>IF(ISERROR(VLOOKUP(B21,data!$A$3:$AW$102,2,FALSE)),"",VLOOKUP(B21,data!$A$3:$AW$102,45,FALSE))</f>
        <v/>
      </c>
      <c r="S21" s="741"/>
      <c r="T21" s="690"/>
      <c r="U21" s="690"/>
    </row>
    <row r="22" spans="2:21" ht="16.5" customHeight="1">
      <c r="B22" s="715">
        <v>6</v>
      </c>
      <c r="C22" s="716" t="str">
        <f>IF(ISERROR(VLOOKUP(B22,data!$A$3:$AW$102,2,FALSE)),"",VLOOKUP(B22,data!$A$3:$AW$102,2,FALSE))</f>
        <v/>
      </c>
      <c r="D22" s="717" t="str">
        <f>IF(ISERROR(VLOOKUP(B22,data!$A$3:$AW$102,2,FALSE)),"",VLOOKUP(B22,data!$A$3:$AW$102,49,FALSE))</f>
        <v/>
      </c>
      <c r="E22" s="718"/>
      <c r="F22" s="719"/>
      <c r="G22" s="720" t="str">
        <f>IF(ISERROR(VLOOKUP(B22,data!$A$3:$AW$102,2,FALSE)),"",VLOOKUP(B22,data!$A$3:$AW$102,12,FALSE))</f>
        <v/>
      </c>
      <c r="H22" s="721" t="str">
        <f>IF(ISERROR(VLOOKUP(B22,競技者データ入力シート!$A$7:$N$106,2,FALSE)),"",VLOOKUP(B22,競技者データ入力シート!$A$7:$N$106,8,FALSE))</f>
        <v/>
      </c>
      <c r="I22" s="722" t="str">
        <f>IF(ISERROR(VLOOKUP(B22,data!$A$3:$AW$102,2,FALSE)),"",VLOOKUP(B22,data!$A$3:$AW$102,13,FALSE))</f>
        <v/>
      </c>
      <c r="J22" s="723" t="str">
        <f>IF(ISERROR(VLOOKUP(B22,data!$A$3:$AW$102,2,FALSE)),"",VLOOKUP(B22,data!$A$3:$AW$102,25,FALSE))</f>
        <v/>
      </c>
      <c r="K22" s="724"/>
      <c r="L22" s="725" t="str">
        <f>IF(ISERROR(VLOOKUP(B22,data!$A$3:$AW$102,2,FALSE)),"",VLOOKUP(B22,data!$A$3:$AW$102,30,FALSE))</f>
        <v/>
      </c>
      <c r="M22" s="725"/>
      <c r="N22" s="725" t="str">
        <f>IF(ISERROR(VLOOKUP(B22,data!$A$3:$AW$102,2,FALSE)),"",VLOOKUP(B22,data!$A$3:$AW$102,35,FALSE))</f>
        <v/>
      </c>
      <c r="O22" s="725"/>
      <c r="P22" s="724" t="str">
        <f>IF(ISERROR(VLOOKUP(B22,data!$A$3:$AW$102,2,FALSE)),"",VLOOKUP(B22,data!$A$3:$AW$102,40,FALSE))</f>
        <v/>
      </c>
      <c r="Q22" s="724"/>
      <c r="R22" s="726" t="str">
        <f>IF(ISERROR(VLOOKUP(B22,data!$A$3:$AW$102,2,FALSE)),"",VLOOKUP(B22,data!$A$3:$AW$102,45,FALSE))</f>
        <v/>
      </c>
      <c r="S22" s="727"/>
      <c r="T22" s="690"/>
      <c r="U22" s="690"/>
    </row>
    <row r="23" spans="2:21" ht="16.5" customHeight="1">
      <c r="B23" s="728">
        <v>7</v>
      </c>
      <c r="C23" s="716" t="str">
        <f>IF(ISERROR(VLOOKUP(B23,data!$A$3:$AW$102,2,FALSE)),"",VLOOKUP(B23,data!$A$3:$AW$102,2,FALSE))</f>
        <v/>
      </c>
      <c r="D23" s="717" t="str">
        <f>IF(ISERROR(VLOOKUP(B23,data!$A$3:$AW$102,2,FALSE)),"",VLOOKUP(B23,data!$A$3:$AW$102,49,FALSE))</f>
        <v/>
      </c>
      <c r="E23" s="718"/>
      <c r="F23" s="719"/>
      <c r="G23" s="720" t="str">
        <f>IF(ISERROR(VLOOKUP(B23,data!$A$3:$AW$102,2,FALSE)),"",VLOOKUP(B23,data!$A$3:$AW$102,12,FALSE))</f>
        <v/>
      </c>
      <c r="H23" s="721" t="str">
        <f>IF(ISERROR(VLOOKUP(B23,競技者データ入力シート!$A$7:$N$106,2,FALSE)),"",VLOOKUP(B23,競技者データ入力シート!$A$7:$N$106,8,FALSE))</f>
        <v/>
      </c>
      <c r="I23" s="722" t="str">
        <f>IF(ISERROR(VLOOKUP(B23,data!$A$3:$AW$102,2,FALSE)),"",VLOOKUP(B23,data!$A$3:$AW$102,13,FALSE))</f>
        <v/>
      </c>
      <c r="J23" s="723" t="str">
        <f>IF(ISERROR(VLOOKUP(B23,data!$A$3:$AW$102,2,FALSE)),"",VLOOKUP(B23,data!$A$3:$AW$102,25,FALSE))</f>
        <v/>
      </c>
      <c r="K23" s="724"/>
      <c r="L23" s="725" t="str">
        <f>IF(ISERROR(VLOOKUP(B23,data!$A$3:$AW$102,2,FALSE)),"",VLOOKUP(B23,data!$A$3:$AW$102,30,FALSE))</f>
        <v/>
      </c>
      <c r="M23" s="725"/>
      <c r="N23" s="725" t="str">
        <f>IF(ISERROR(VLOOKUP(B23,data!$A$3:$AW$102,2,FALSE)),"",VLOOKUP(B23,data!$A$3:$AW$102,35,FALSE))</f>
        <v/>
      </c>
      <c r="O23" s="725"/>
      <c r="P23" s="724" t="str">
        <f>IF(ISERROR(VLOOKUP(B23,data!$A$3:$AW$102,2,FALSE)),"",VLOOKUP(B23,data!$A$3:$AW$102,40,FALSE))</f>
        <v/>
      </c>
      <c r="Q23" s="724"/>
      <c r="R23" s="726" t="str">
        <f>IF(ISERROR(VLOOKUP(B23,data!$A$3:$AW$102,2,FALSE)),"",VLOOKUP(B23,data!$A$3:$AW$102,45,FALSE))</f>
        <v/>
      </c>
      <c r="S23" s="727"/>
      <c r="T23" s="690"/>
      <c r="U23" s="690"/>
    </row>
    <row r="24" spans="2:21" ht="16.5" customHeight="1">
      <c r="B24" s="728">
        <v>8</v>
      </c>
      <c r="C24" s="716" t="str">
        <f>IF(ISERROR(VLOOKUP(B24,data!$A$3:$AW$102,2,FALSE)),"",VLOOKUP(B24,data!$A$3:$AW$102,2,FALSE))</f>
        <v/>
      </c>
      <c r="D24" s="717" t="str">
        <f>IF(ISERROR(VLOOKUP(B24,data!$A$3:$AW$102,2,FALSE)),"",VLOOKUP(B24,data!$A$3:$AW$102,49,FALSE))</f>
        <v/>
      </c>
      <c r="E24" s="718"/>
      <c r="F24" s="719"/>
      <c r="G24" s="720" t="str">
        <f>IF(ISERROR(VLOOKUP(B24,data!$A$3:$AW$102,2,FALSE)),"",VLOOKUP(B24,data!$A$3:$AW$102,12,FALSE))</f>
        <v/>
      </c>
      <c r="H24" s="721" t="str">
        <f>IF(ISERROR(VLOOKUP(B24,競技者データ入力シート!$A$7:$N$106,2,FALSE)),"",VLOOKUP(B24,競技者データ入力シート!$A$7:$N$106,8,FALSE))</f>
        <v/>
      </c>
      <c r="I24" s="722" t="str">
        <f>IF(ISERROR(VLOOKUP(B24,data!$A$3:$AW$102,2,FALSE)),"",VLOOKUP(B24,data!$A$3:$AW$102,13,FALSE))</f>
        <v/>
      </c>
      <c r="J24" s="723" t="str">
        <f>IF(ISERROR(VLOOKUP(B24,data!$A$3:$AW$102,2,FALSE)),"",VLOOKUP(B24,data!$A$3:$AW$102,25,FALSE))</f>
        <v/>
      </c>
      <c r="K24" s="724"/>
      <c r="L24" s="725" t="str">
        <f>IF(ISERROR(VLOOKUP(B24,data!$A$3:$AW$102,2,FALSE)),"",VLOOKUP(B24,data!$A$3:$AW$102,30,FALSE))</f>
        <v/>
      </c>
      <c r="M24" s="725"/>
      <c r="N24" s="725" t="str">
        <f>IF(ISERROR(VLOOKUP(B24,data!$A$3:$AW$102,2,FALSE)),"",VLOOKUP(B24,data!$A$3:$AW$102,35,FALSE))</f>
        <v/>
      </c>
      <c r="O24" s="725"/>
      <c r="P24" s="724" t="str">
        <f>IF(ISERROR(VLOOKUP(B24,data!$A$3:$AW$102,2,FALSE)),"",VLOOKUP(B24,data!$A$3:$AW$102,40,FALSE))</f>
        <v/>
      </c>
      <c r="Q24" s="724"/>
      <c r="R24" s="726" t="str">
        <f>IF(ISERROR(VLOOKUP(B24,data!$A$3:$AW$102,2,FALSE)),"",VLOOKUP(B24,data!$A$3:$AW$102,45,FALSE))</f>
        <v/>
      </c>
      <c r="S24" s="727"/>
      <c r="T24" s="690"/>
      <c r="U24" s="690"/>
    </row>
    <row r="25" spans="2:21" ht="16.5" customHeight="1">
      <c r="B25" s="728">
        <v>9</v>
      </c>
      <c r="C25" s="716" t="str">
        <f>IF(ISERROR(VLOOKUP(B25,data!$A$3:$AW$102,2,FALSE)),"",VLOOKUP(B25,data!$A$3:$AW$102,2,FALSE))</f>
        <v/>
      </c>
      <c r="D25" s="717" t="str">
        <f>IF(ISERROR(VLOOKUP(B25,data!$A$3:$AW$102,2,FALSE)),"",VLOOKUP(B25,data!$A$3:$AW$102,49,FALSE))</f>
        <v/>
      </c>
      <c r="E25" s="718"/>
      <c r="F25" s="719"/>
      <c r="G25" s="720" t="str">
        <f>IF(ISERROR(VLOOKUP(B25,data!$A$3:$AW$102,2,FALSE)),"",VLOOKUP(B25,data!$A$3:$AW$102,12,FALSE))</f>
        <v/>
      </c>
      <c r="H25" s="721" t="str">
        <f>IF(ISERROR(VLOOKUP(B25,競技者データ入力シート!$A$7:$N$106,2,FALSE)),"",VLOOKUP(B25,競技者データ入力シート!$A$7:$N$106,8,FALSE))</f>
        <v/>
      </c>
      <c r="I25" s="722" t="str">
        <f>IF(ISERROR(VLOOKUP(B25,data!$A$3:$AW$102,2,FALSE)),"",VLOOKUP(B25,data!$A$3:$AW$102,13,FALSE))</f>
        <v/>
      </c>
      <c r="J25" s="723" t="str">
        <f>IF(ISERROR(VLOOKUP(B25,data!$A$3:$AW$102,2,FALSE)),"",VLOOKUP(B25,data!$A$3:$AW$102,25,FALSE))</f>
        <v/>
      </c>
      <c r="K25" s="724"/>
      <c r="L25" s="725" t="str">
        <f>IF(ISERROR(VLOOKUP(B25,data!$A$3:$AW$102,2,FALSE)),"",VLOOKUP(B25,data!$A$3:$AW$102,30,FALSE))</f>
        <v/>
      </c>
      <c r="M25" s="725"/>
      <c r="N25" s="725" t="str">
        <f>IF(ISERROR(VLOOKUP(B25,data!$A$3:$AW$102,2,FALSE)),"",VLOOKUP(B25,data!$A$3:$AW$102,35,FALSE))</f>
        <v/>
      </c>
      <c r="O25" s="725"/>
      <c r="P25" s="724" t="str">
        <f>IF(ISERROR(VLOOKUP(B25,data!$A$3:$AW$102,2,FALSE)),"",VLOOKUP(B25,data!$A$3:$AW$102,40,FALSE))</f>
        <v/>
      </c>
      <c r="Q25" s="724"/>
      <c r="R25" s="726" t="str">
        <f>IF(ISERROR(VLOOKUP(B25,data!$A$3:$AW$102,2,FALSE)),"",VLOOKUP(B25,data!$A$3:$AW$102,45,FALSE))</f>
        <v/>
      </c>
      <c r="S25" s="727"/>
      <c r="T25" s="690"/>
      <c r="U25" s="690"/>
    </row>
    <row r="26" spans="2:21" ht="16.5" customHeight="1">
      <c r="B26" s="729">
        <v>10</v>
      </c>
      <c r="C26" s="730" t="str">
        <f>IF(ISERROR(VLOOKUP(B26,data!$A$3:$AW$102,2,FALSE)),"",VLOOKUP(B26,data!$A$3:$AW$102,2,FALSE))</f>
        <v/>
      </c>
      <c r="D26" s="731" t="str">
        <f>IF(ISERROR(VLOOKUP(B26,data!$A$3:$AW$102,2,FALSE)),"",VLOOKUP(B26,data!$A$3:$AW$102,49,FALSE))</f>
        <v/>
      </c>
      <c r="E26" s="732"/>
      <c r="F26" s="733"/>
      <c r="G26" s="734" t="str">
        <f>IF(ISERROR(VLOOKUP(B26,data!$A$3:$AW$102,2,FALSE)),"",VLOOKUP(B26,data!$A$3:$AW$102,12,FALSE))</f>
        <v/>
      </c>
      <c r="H26" s="735" t="str">
        <f>IF(ISERROR(VLOOKUP(B26,競技者データ入力シート!$A$7:$N$106,2,FALSE)),"",VLOOKUP(B26,競技者データ入力シート!$A$7:$N$106,8,FALSE))</f>
        <v/>
      </c>
      <c r="I26" s="736" t="str">
        <f>IF(ISERROR(VLOOKUP(B26,data!$A$3:$AW$102,2,FALSE)),"",VLOOKUP(B26,data!$A$3:$AW$102,13,FALSE))</f>
        <v/>
      </c>
      <c r="J26" s="737" t="str">
        <f>IF(ISERROR(VLOOKUP(B26,data!$A$3:$AW$102,2,FALSE)),"",VLOOKUP(B26,data!$A$3:$AW$102,25,FALSE))</f>
        <v/>
      </c>
      <c r="K26" s="738"/>
      <c r="L26" s="739" t="str">
        <f>IF(ISERROR(VLOOKUP(B26,data!$A$3:$AW$102,2,FALSE)),"",VLOOKUP(B26,data!$A$3:$AW$102,30,FALSE))</f>
        <v/>
      </c>
      <c r="M26" s="739"/>
      <c r="N26" s="739" t="str">
        <f>IF(ISERROR(VLOOKUP(B26,data!$A$3:$AW$102,2,FALSE)),"",VLOOKUP(B26,data!$A$3:$AW$102,35,FALSE))</f>
        <v/>
      </c>
      <c r="O26" s="739"/>
      <c r="P26" s="738" t="str">
        <f>IF(ISERROR(VLOOKUP(B26,data!$A$3:$AW$102,2,FALSE)),"",VLOOKUP(B26,data!$A$3:$AW$102,40,FALSE))</f>
        <v/>
      </c>
      <c r="Q26" s="738"/>
      <c r="R26" s="740" t="str">
        <f>IF(ISERROR(VLOOKUP(B26,data!$A$3:$AW$102,2,FALSE)),"",VLOOKUP(B26,data!$A$3:$AW$102,45,FALSE))</f>
        <v/>
      </c>
      <c r="S26" s="741"/>
      <c r="T26" s="690"/>
      <c r="U26" s="690"/>
    </row>
    <row r="27" spans="2:21" ht="16.5" customHeight="1">
      <c r="B27" s="715">
        <v>11</v>
      </c>
      <c r="C27" s="716" t="str">
        <f>IF(ISERROR(VLOOKUP(B27,data!$A$3:$AW$102,2,FALSE)),"",VLOOKUP(B27,data!$A$3:$AW$102,2,FALSE))</f>
        <v/>
      </c>
      <c r="D27" s="717" t="str">
        <f>IF(ISERROR(VLOOKUP(B27,data!$A$3:$AW$102,2,FALSE)),"",VLOOKUP(B27,data!$A$3:$AW$102,49,FALSE))</f>
        <v/>
      </c>
      <c r="E27" s="718"/>
      <c r="F27" s="719"/>
      <c r="G27" s="720" t="str">
        <f>IF(ISERROR(VLOOKUP(B27,data!$A$3:$AW$102,2,FALSE)),"",VLOOKUP(B27,data!$A$3:$AW$102,12,FALSE))</f>
        <v/>
      </c>
      <c r="H27" s="721" t="str">
        <f>IF(ISERROR(VLOOKUP(B27,競技者データ入力シート!$A$7:$N$106,2,FALSE)),"",VLOOKUP(B27,競技者データ入力シート!$A$7:$N$106,8,FALSE))</f>
        <v/>
      </c>
      <c r="I27" s="722" t="str">
        <f>IF(ISERROR(VLOOKUP(B27,data!$A$3:$AW$102,2,FALSE)),"",VLOOKUP(B27,data!$A$3:$AW$102,13,FALSE))</f>
        <v/>
      </c>
      <c r="J27" s="723" t="str">
        <f>IF(ISERROR(VLOOKUP(B27,data!$A$3:$AW$102,2,FALSE)),"",VLOOKUP(B27,data!$A$3:$AW$102,25,FALSE))</f>
        <v/>
      </c>
      <c r="K27" s="724"/>
      <c r="L27" s="725" t="str">
        <f>IF(ISERROR(VLOOKUP(B27,data!$A$3:$AW$102,2,FALSE)),"",VLOOKUP(B27,data!$A$3:$AW$102,30,FALSE))</f>
        <v/>
      </c>
      <c r="M27" s="725"/>
      <c r="N27" s="725" t="str">
        <f>IF(ISERROR(VLOOKUP(B27,data!$A$3:$AW$102,2,FALSE)),"",VLOOKUP(B27,data!$A$3:$AW$102,35,FALSE))</f>
        <v/>
      </c>
      <c r="O27" s="725"/>
      <c r="P27" s="724" t="str">
        <f>IF(ISERROR(VLOOKUP(B27,data!$A$3:$AW$102,2,FALSE)),"",VLOOKUP(B27,data!$A$3:$AW$102,40,FALSE))</f>
        <v/>
      </c>
      <c r="Q27" s="724"/>
      <c r="R27" s="726" t="str">
        <f>IF(ISERROR(VLOOKUP(B27,data!$A$3:$AW$102,2,FALSE)),"",VLOOKUP(B27,data!$A$3:$AW$102,45,FALSE))</f>
        <v/>
      </c>
      <c r="S27" s="727"/>
      <c r="T27" s="690"/>
      <c r="U27" s="690"/>
    </row>
    <row r="28" spans="2:21" ht="16.5" customHeight="1">
      <c r="B28" s="728">
        <v>12</v>
      </c>
      <c r="C28" s="716" t="str">
        <f>IF(ISERROR(VLOOKUP(B28,data!$A$3:$AW$102,2,FALSE)),"",VLOOKUP(B28,data!$A$3:$AW$102,2,FALSE))</f>
        <v/>
      </c>
      <c r="D28" s="717" t="str">
        <f>IF(ISERROR(VLOOKUP(B28,data!$A$3:$AW$102,2,FALSE)),"",VLOOKUP(B28,data!$A$3:$AW$102,49,FALSE))</f>
        <v/>
      </c>
      <c r="E28" s="718"/>
      <c r="F28" s="719"/>
      <c r="G28" s="720" t="str">
        <f>IF(ISERROR(VLOOKUP(B28,data!$A$3:$AW$102,2,FALSE)),"",VLOOKUP(B28,data!$A$3:$AW$102,12,FALSE))</f>
        <v/>
      </c>
      <c r="H28" s="721" t="str">
        <f>IF(ISERROR(VLOOKUP(B28,競技者データ入力シート!$A$7:$N$106,2,FALSE)),"",VLOOKUP(B28,競技者データ入力シート!$A$7:$N$106,8,FALSE))</f>
        <v/>
      </c>
      <c r="I28" s="722" t="str">
        <f>IF(ISERROR(VLOOKUP(B28,data!$A$3:$AW$102,2,FALSE)),"",VLOOKUP(B28,data!$A$3:$AW$102,13,FALSE))</f>
        <v/>
      </c>
      <c r="J28" s="723" t="str">
        <f>IF(ISERROR(VLOOKUP(B28,data!$A$3:$AW$102,2,FALSE)),"",VLOOKUP(B28,data!$A$3:$AW$102,25,FALSE))</f>
        <v/>
      </c>
      <c r="K28" s="724"/>
      <c r="L28" s="725" t="str">
        <f>IF(ISERROR(VLOOKUP(B28,data!$A$3:$AW$102,2,FALSE)),"",VLOOKUP(B28,data!$A$3:$AW$102,30,FALSE))</f>
        <v/>
      </c>
      <c r="M28" s="725"/>
      <c r="N28" s="725" t="str">
        <f>IF(ISERROR(VLOOKUP(B28,data!$A$3:$AW$102,2,FALSE)),"",VLOOKUP(B28,data!$A$3:$AW$102,35,FALSE))</f>
        <v/>
      </c>
      <c r="O28" s="725"/>
      <c r="P28" s="724" t="str">
        <f>IF(ISERROR(VLOOKUP(B28,data!$A$3:$AW$102,2,FALSE)),"",VLOOKUP(B28,data!$A$3:$AW$102,40,FALSE))</f>
        <v/>
      </c>
      <c r="Q28" s="724"/>
      <c r="R28" s="726" t="str">
        <f>IF(ISERROR(VLOOKUP(B28,data!$A$3:$AW$102,2,FALSE)),"",VLOOKUP(B28,data!$A$3:$AW$102,45,FALSE))</f>
        <v/>
      </c>
      <c r="S28" s="727"/>
      <c r="T28" s="690"/>
      <c r="U28" s="690"/>
    </row>
    <row r="29" spans="2:21" ht="16.5" customHeight="1">
      <c r="B29" s="728">
        <v>13</v>
      </c>
      <c r="C29" s="716" t="str">
        <f>IF(ISERROR(VLOOKUP(B29,data!$A$3:$AW$102,2,FALSE)),"",VLOOKUP(B29,data!$A$3:$AW$102,2,FALSE))</f>
        <v/>
      </c>
      <c r="D29" s="717" t="str">
        <f>IF(ISERROR(VLOOKUP(B29,data!$A$3:$AW$102,2,FALSE)),"",VLOOKUP(B29,data!$A$3:$AW$102,49,FALSE))</f>
        <v/>
      </c>
      <c r="E29" s="718"/>
      <c r="F29" s="719"/>
      <c r="G29" s="720" t="str">
        <f>IF(ISERROR(VLOOKUP(B29,data!$A$3:$AW$102,2,FALSE)),"",VLOOKUP(B29,data!$A$3:$AW$102,12,FALSE))</f>
        <v/>
      </c>
      <c r="H29" s="721" t="str">
        <f>IF(ISERROR(VLOOKUP(B29,競技者データ入力シート!$A$7:$N$106,2,FALSE)),"",VLOOKUP(B29,競技者データ入力シート!$A$7:$N$106,8,FALSE))</f>
        <v/>
      </c>
      <c r="I29" s="722" t="str">
        <f>IF(ISERROR(VLOOKUP(B29,data!$A$3:$AW$102,2,FALSE)),"",VLOOKUP(B29,data!$A$3:$AW$102,13,FALSE))</f>
        <v/>
      </c>
      <c r="J29" s="723" t="str">
        <f>IF(ISERROR(VLOOKUP(B29,data!$A$3:$AW$102,2,FALSE)),"",VLOOKUP(B29,data!$A$3:$AW$102,25,FALSE))</f>
        <v/>
      </c>
      <c r="K29" s="724"/>
      <c r="L29" s="725" t="str">
        <f>IF(ISERROR(VLOOKUP(B29,data!$A$3:$AW$102,2,FALSE)),"",VLOOKUP(B29,data!$A$3:$AW$102,30,FALSE))</f>
        <v/>
      </c>
      <c r="M29" s="725"/>
      <c r="N29" s="725" t="str">
        <f>IF(ISERROR(VLOOKUP(B29,data!$A$3:$AW$102,2,FALSE)),"",VLOOKUP(B29,data!$A$3:$AW$102,35,FALSE))</f>
        <v/>
      </c>
      <c r="O29" s="725"/>
      <c r="P29" s="724" t="str">
        <f>IF(ISERROR(VLOOKUP(B29,data!$A$3:$AW$102,2,FALSE)),"",VLOOKUP(B29,data!$A$3:$AW$102,40,FALSE))</f>
        <v/>
      </c>
      <c r="Q29" s="724"/>
      <c r="R29" s="726" t="str">
        <f>IF(ISERROR(VLOOKUP(B29,data!$A$3:$AW$102,2,FALSE)),"",VLOOKUP(B29,data!$A$3:$AW$102,45,FALSE))</f>
        <v/>
      </c>
      <c r="S29" s="727"/>
      <c r="T29" s="690"/>
      <c r="U29" s="690"/>
    </row>
    <row r="30" spans="2:21" ht="16.5" customHeight="1">
      <c r="B30" s="728">
        <v>14</v>
      </c>
      <c r="C30" s="716" t="str">
        <f>IF(ISERROR(VLOOKUP(B30,data!$A$3:$AW$102,2,FALSE)),"",VLOOKUP(B30,data!$A$3:$AW$102,2,FALSE))</f>
        <v/>
      </c>
      <c r="D30" s="717" t="str">
        <f>IF(ISERROR(VLOOKUP(B30,data!$A$3:$AW$102,2,FALSE)),"",VLOOKUP(B30,data!$A$3:$AW$102,49,FALSE))</f>
        <v/>
      </c>
      <c r="E30" s="718"/>
      <c r="F30" s="719"/>
      <c r="G30" s="720" t="str">
        <f>IF(ISERROR(VLOOKUP(B30,data!$A$3:$AW$102,2,FALSE)),"",VLOOKUP(B30,data!$A$3:$AW$102,12,FALSE))</f>
        <v/>
      </c>
      <c r="H30" s="721" t="str">
        <f>IF(ISERROR(VLOOKUP(B30,競技者データ入力シート!$A$7:$N$106,2,FALSE)),"",VLOOKUP(B30,競技者データ入力シート!$A$7:$N$106,8,FALSE))</f>
        <v/>
      </c>
      <c r="I30" s="722" t="str">
        <f>IF(ISERROR(VLOOKUP(B30,data!$A$3:$AW$102,2,FALSE)),"",VLOOKUP(B30,data!$A$3:$AW$102,13,FALSE))</f>
        <v/>
      </c>
      <c r="J30" s="723" t="str">
        <f>IF(ISERROR(VLOOKUP(B30,data!$A$3:$AW$102,2,FALSE)),"",VLOOKUP(B30,data!$A$3:$AW$102,25,FALSE))</f>
        <v/>
      </c>
      <c r="K30" s="724"/>
      <c r="L30" s="725" t="str">
        <f>IF(ISERROR(VLOOKUP(B30,data!$A$3:$AW$102,2,FALSE)),"",VLOOKUP(B30,data!$A$3:$AW$102,30,FALSE))</f>
        <v/>
      </c>
      <c r="M30" s="725"/>
      <c r="N30" s="725" t="str">
        <f>IF(ISERROR(VLOOKUP(B30,data!$A$3:$AW$102,2,FALSE)),"",VLOOKUP(B30,data!$A$3:$AW$102,35,FALSE))</f>
        <v/>
      </c>
      <c r="O30" s="725"/>
      <c r="P30" s="724" t="str">
        <f>IF(ISERROR(VLOOKUP(B30,data!$A$3:$AW$102,2,FALSE)),"",VLOOKUP(B30,data!$A$3:$AW$102,40,FALSE))</f>
        <v/>
      </c>
      <c r="Q30" s="724"/>
      <c r="R30" s="726" t="str">
        <f>IF(ISERROR(VLOOKUP(B30,data!$A$3:$AW$102,2,FALSE)),"",VLOOKUP(B30,data!$A$3:$AW$102,45,FALSE))</f>
        <v/>
      </c>
      <c r="S30" s="727"/>
      <c r="T30" s="690"/>
      <c r="U30" s="690"/>
    </row>
    <row r="31" spans="2:21" ht="16.5" customHeight="1">
      <c r="B31" s="729">
        <v>15</v>
      </c>
      <c r="C31" s="730" t="str">
        <f>IF(ISERROR(VLOOKUP(B31,data!$A$3:$AW$102,2,FALSE)),"",VLOOKUP(B31,data!$A$3:$AW$102,2,FALSE))</f>
        <v/>
      </c>
      <c r="D31" s="731" t="str">
        <f>IF(ISERROR(VLOOKUP(B31,data!$A$3:$AW$102,2,FALSE)),"",VLOOKUP(B31,data!$A$3:$AW$102,49,FALSE))</f>
        <v/>
      </c>
      <c r="E31" s="732"/>
      <c r="F31" s="733"/>
      <c r="G31" s="734" t="str">
        <f>IF(ISERROR(VLOOKUP(B31,data!$A$3:$AW$102,2,FALSE)),"",VLOOKUP(B31,data!$A$3:$AW$102,12,FALSE))</f>
        <v/>
      </c>
      <c r="H31" s="735" t="str">
        <f>IF(ISERROR(VLOOKUP(B31,競技者データ入力シート!$A$7:$N$106,2,FALSE)),"",VLOOKUP(B31,競技者データ入力シート!$A$7:$N$106,8,FALSE))</f>
        <v/>
      </c>
      <c r="I31" s="736" t="str">
        <f>IF(ISERROR(VLOOKUP(B31,data!$A$3:$AW$102,2,FALSE)),"",VLOOKUP(B31,data!$A$3:$AW$102,13,FALSE))</f>
        <v/>
      </c>
      <c r="J31" s="737" t="str">
        <f>IF(ISERROR(VLOOKUP(B31,data!$A$3:$AW$102,2,FALSE)),"",VLOOKUP(B31,data!$A$3:$AW$102,25,FALSE))</f>
        <v/>
      </c>
      <c r="K31" s="738"/>
      <c r="L31" s="739" t="str">
        <f>IF(ISERROR(VLOOKUP(B31,data!$A$3:$AW$102,2,FALSE)),"",VLOOKUP(B31,data!$A$3:$AW$102,30,FALSE))</f>
        <v/>
      </c>
      <c r="M31" s="739"/>
      <c r="N31" s="739" t="str">
        <f>IF(ISERROR(VLOOKUP(B31,data!$A$3:$AW$102,2,FALSE)),"",VLOOKUP(B31,data!$A$3:$AW$102,35,FALSE))</f>
        <v/>
      </c>
      <c r="O31" s="739"/>
      <c r="P31" s="738" t="str">
        <f>IF(ISERROR(VLOOKUP(B31,data!$A$3:$AW$102,2,FALSE)),"",VLOOKUP(B31,data!$A$3:$AW$102,40,FALSE))</f>
        <v/>
      </c>
      <c r="Q31" s="738"/>
      <c r="R31" s="740" t="str">
        <f>IF(ISERROR(VLOOKUP(B31,data!$A$3:$AW$102,2,FALSE)),"",VLOOKUP(B31,data!$A$3:$AW$102,45,FALSE))</f>
        <v/>
      </c>
      <c r="S31" s="741"/>
      <c r="T31" s="690"/>
      <c r="U31" s="690"/>
    </row>
    <row r="32" spans="2:21" ht="16.5" customHeight="1">
      <c r="B32" s="715">
        <v>16</v>
      </c>
      <c r="C32" s="716" t="str">
        <f>IF(ISERROR(VLOOKUP(B32,data!$A$3:$AW$102,2,FALSE)),"",VLOOKUP(B32,data!$A$3:$AW$102,2,FALSE))</f>
        <v/>
      </c>
      <c r="D32" s="717" t="str">
        <f>IF(ISERROR(VLOOKUP(B32,data!$A$3:$AW$102,2,FALSE)),"",VLOOKUP(B32,data!$A$3:$AW$102,49,FALSE))</f>
        <v/>
      </c>
      <c r="E32" s="718"/>
      <c r="F32" s="719"/>
      <c r="G32" s="720" t="str">
        <f>IF(ISERROR(VLOOKUP(B32,data!$A$3:$AW$102,2,FALSE)),"",VLOOKUP(B32,data!$A$3:$AW$102,12,FALSE))</f>
        <v/>
      </c>
      <c r="H32" s="721" t="str">
        <f>IF(ISERROR(VLOOKUP(B32,競技者データ入力シート!$A$7:$N$106,2,FALSE)),"",VLOOKUP(B32,競技者データ入力シート!$A$7:$N$106,8,FALSE))</f>
        <v/>
      </c>
      <c r="I32" s="722" t="str">
        <f>IF(ISERROR(VLOOKUP(B32,data!$A$3:$AW$102,2,FALSE)),"",VLOOKUP(B32,data!$A$3:$AW$102,13,FALSE))</f>
        <v/>
      </c>
      <c r="J32" s="723" t="str">
        <f>IF(ISERROR(VLOOKUP(B32,data!$A$3:$AW$102,2,FALSE)),"",VLOOKUP(B32,data!$A$3:$AW$102,25,FALSE))</f>
        <v/>
      </c>
      <c r="K32" s="724"/>
      <c r="L32" s="725" t="str">
        <f>IF(ISERROR(VLOOKUP(B32,data!$A$3:$AW$102,2,FALSE)),"",VLOOKUP(B32,data!$A$3:$AW$102,30,FALSE))</f>
        <v/>
      </c>
      <c r="M32" s="725"/>
      <c r="N32" s="725" t="str">
        <f>IF(ISERROR(VLOOKUP(B32,data!$A$3:$AW$102,2,FALSE)),"",VLOOKUP(B32,data!$A$3:$AW$102,35,FALSE))</f>
        <v/>
      </c>
      <c r="O32" s="725"/>
      <c r="P32" s="724" t="str">
        <f>IF(ISERROR(VLOOKUP(B32,data!$A$3:$AW$102,2,FALSE)),"",VLOOKUP(B32,data!$A$3:$AW$102,40,FALSE))</f>
        <v/>
      </c>
      <c r="Q32" s="724"/>
      <c r="R32" s="726" t="str">
        <f>IF(ISERROR(VLOOKUP(B32,data!$A$3:$AW$102,2,FALSE)),"",VLOOKUP(B32,data!$A$3:$AW$102,45,FALSE))</f>
        <v/>
      </c>
      <c r="S32" s="727"/>
      <c r="T32" s="690"/>
      <c r="U32" s="690"/>
    </row>
    <row r="33" spans="2:21" ht="16.5" customHeight="1">
      <c r="B33" s="728">
        <v>17</v>
      </c>
      <c r="C33" s="716" t="str">
        <f>IF(ISERROR(VLOOKUP(B33,data!$A$3:$AW$102,2,FALSE)),"",VLOOKUP(B33,data!$A$3:$AW$102,2,FALSE))</f>
        <v/>
      </c>
      <c r="D33" s="717" t="str">
        <f>IF(ISERROR(VLOOKUP(B33,data!$A$3:$AW$102,2,FALSE)),"",VLOOKUP(B33,data!$A$3:$AW$102,49,FALSE))</f>
        <v/>
      </c>
      <c r="E33" s="718"/>
      <c r="F33" s="719"/>
      <c r="G33" s="720" t="str">
        <f>IF(ISERROR(VLOOKUP(B33,data!$A$3:$AW$102,2,FALSE)),"",VLOOKUP(B33,data!$A$3:$AW$102,12,FALSE))</f>
        <v/>
      </c>
      <c r="H33" s="721" t="str">
        <f>IF(ISERROR(VLOOKUP(B33,競技者データ入力シート!$A$7:$N$106,2,FALSE)),"",VLOOKUP(B33,競技者データ入力シート!$A$7:$N$106,8,FALSE))</f>
        <v/>
      </c>
      <c r="I33" s="722" t="str">
        <f>IF(ISERROR(VLOOKUP(B33,data!$A$3:$AW$102,2,FALSE)),"",VLOOKUP(B33,data!$A$3:$AW$102,13,FALSE))</f>
        <v/>
      </c>
      <c r="J33" s="723" t="str">
        <f>IF(ISERROR(VLOOKUP(B33,data!$A$3:$AW$102,2,FALSE)),"",VLOOKUP(B33,data!$A$3:$AW$102,25,FALSE))</f>
        <v/>
      </c>
      <c r="K33" s="724"/>
      <c r="L33" s="725" t="str">
        <f>IF(ISERROR(VLOOKUP(B33,data!$A$3:$AW$102,2,FALSE)),"",VLOOKUP(B33,data!$A$3:$AW$102,30,FALSE))</f>
        <v/>
      </c>
      <c r="M33" s="725"/>
      <c r="N33" s="725" t="str">
        <f>IF(ISERROR(VLOOKUP(B33,data!$A$3:$AW$102,2,FALSE)),"",VLOOKUP(B33,data!$A$3:$AW$102,35,FALSE))</f>
        <v/>
      </c>
      <c r="O33" s="725"/>
      <c r="P33" s="724" t="str">
        <f>IF(ISERROR(VLOOKUP(B33,data!$A$3:$AW$102,2,FALSE)),"",VLOOKUP(B33,data!$A$3:$AW$102,40,FALSE))</f>
        <v/>
      </c>
      <c r="Q33" s="724"/>
      <c r="R33" s="726" t="str">
        <f>IF(ISERROR(VLOOKUP(B33,data!$A$3:$AW$102,2,FALSE)),"",VLOOKUP(B33,data!$A$3:$AW$102,45,FALSE))</f>
        <v/>
      </c>
      <c r="S33" s="727"/>
      <c r="T33" s="690"/>
      <c r="U33" s="690"/>
    </row>
    <row r="34" spans="2:21" ht="16.5" customHeight="1">
      <c r="B34" s="728">
        <v>18</v>
      </c>
      <c r="C34" s="716" t="str">
        <f>IF(ISERROR(VLOOKUP(B34,data!$A$3:$AW$102,2,FALSE)),"",VLOOKUP(B34,data!$A$3:$AW$102,2,FALSE))</f>
        <v/>
      </c>
      <c r="D34" s="717" t="str">
        <f>IF(ISERROR(VLOOKUP(B34,data!$A$3:$AW$102,2,FALSE)),"",VLOOKUP(B34,data!$A$3:$AW$102,49,FALSE))</f>
        <v/>
      </c>
      <c r="E34" s="718"/>
      <c r="F34" s="719"/>
      <c r="G34" s="720" t="str">
        <f>IF(ISERROR(VLOOKUP(B34,data!$A$3:$AW$102,2,FALSE)),"",VLOOKUP(B34,data!$A$3:$AW$102,12,FALSE))</f>
        <v/>
      </c>
      <c r="H34" s="721" t="str">
        <f>IF(ISERROR(VLOOKUP(B34,競技者データ入力シート!$A$7:$N$106,2,FALSE)),"",VLOOKUP(B34,競技者データ入力シート!$A$7:$N$106,8,FALSE))</f>
        <v/>
      </c>
      <c r="I34" s="722" t="str">
        <f>IF(ISERROR(VLOOKUP(B34,data!$A$3:$AW$102,2,FALSE)),"",VLOOKUP(B34,data!$A$3:$AW$102,13,FALSE))</f>
        <v/>
      </c>
      <c r="J34" s="723" t="str">
        <f>IF(ISERROR(VLOOKUP(B34,data!$A$3:$AW$102,2,FALSE)),"",VLOOKUP(B34,data!$A$3:$AW$102,25,FALSE))</f>
        <v/>
      </c>
      <c r="K34" s="724"/>
      <c r="L34" s="725" t="str">
        <f>IF(ISERROR(VLOOKUP(B34,data!$A$3:$AW$102,2,FALSE)),"",VLOOKUP(B34,data!$A$3:$AW$102,30,FALSE))</f>
        <v/>
      </c>
      <c r="M34" s="725"/>
      <c r="N34" s="725" t="str">
        <f>IF(ISERROR(VLOOKUP(B34,data!$A$3:$AW$102,2,FALSE)),"",VLOOKUP(B34,data!$A$3:$AW$102,35,FALSE))</f>
        <v/>
      </c>
      <c r="O34" s="725"/>
      <c r="P34" s="724" t="str">
        <f>IF(ISERROR(VLOOKUP(B34,data!$A$3:$AW$102,2,FALSE)),"",VLOOKUP(B34,data!$A$3:$AW$102,40,FALSE))</f>
        <v/>
      </c>
      <c r="Q34" s="724"/>
      <c r="R34" s="726" t="str">
        <f>IF(ISERROR(VLOOKUP(B34,data!$A$3:$AW$102,2,FALSE)),"",VLOOKUP(B34,data!$A$3:$AW$102,45,FALSE))</f>
        <v/>
      </c>
      <c r="S34" s="727"/>
      <c r="T34" s="690"/>
      <c r="U34" s="690"/>
    </row>
    <row r="35" spans="2:21" ht="16.5" customHeight="1">
      <c r="B35" s="728">
        <v>19</v>
      </c>
      <c r="C35" s="716" t="str">
        <f>IF(ISERROR(VLOOKUP(B35,data!$A$3:$AW$102,2,FALSE)),"",VLOOKUP(B35,data!$A$3:$AW$102,2,FALSE))</f>
        <v/>
      </c>
      <c r="D35" s="717" t="str">
        <f>IF(ISERROR(VLOOKUP(B35,data!$A$3:$AW$102,2,FALSE)),"",VLOOKUP(B35,data!$A$3:$AW$102,49,FALSE))</f>
        <v/>
      </c>
      <c r="E35" s="718"/>
      <c r="F35" s="719"/>
      <c r="G35" s="720" t="str">
        <f>IF(ISERROR(VLOOKUP(B35,data!$A$3:$AW$102,2,FALSE)),"",VLOOKUP(B35,data!$A$3:$AW$102,12,FALSE))</f>
        <v/>
      </c>
      <c r="H35" s="721" t="str">
        <f>IF(ISERROR(VLOOKUP(B35,競技者データ入力シート!$A$7:$N$106,2,FALSE)),"",VLOOKUP(B35,競技者データ入力シート!$A$7:$N$106,8,FALSE))</f>
        <v/>
      </c>
      <c r="I35" s="722" t="str">
        <f>IF(ISERROR(VLOOKUP(B35,data!$A$3:$AW$102,2,FALSE)),"",VLOOKUP(B35,data!$A$3:$AW$102,13,FALSE))</f>
        <v/>
      </c>
      <c r="J35" s="723" t="str">
        <f>IF(ISERROR(VLOOKUP(B35,data!$A$3:$AW$102,2,FALSE)),"",VLOOKUP(B35,data!$A$3:$AW$102,25,FALSE))</f>
        <v/>
      </c>
      <c r="K35" s="724"/>
      <c r="L35" s="725" t="str">
        <f>IF(ISERROR(VLOOKUP(B35,data!$A$3:$AW$102,2,FALSE)),"",VLOOKUP(B35,data!$A$3:$AW$102,30,FALSE))</f>
        <v/>
      </c>
      <c r="M35" s="725"/>
      <c r="N35" s="725" t="str">
        <f>IF(ISERROR(VLOOKUP(B35,data!$A$3:$AW$102,2,FALSE)),"",VLOOKUP(B35,data!$A$3:$AW$102,35,FALSE))</f>
        <v/>
      </c>
      <c r="O35" s="725"/>
      <c r="P35" s="724" t="str">
        <f>IF(ISERROR(VLOOKUP(B35,data!$A$3:$AW$102,2,FALSE)),"",VLOOKUP(B35,data!$A$3:$AW$102,40,FALSE))</f>
        <v/>
      </c>
      <c r="Q35" s="724"/>
      <c r="R35" s="726" t="str">
        <f>IF(ISERROR(VLOOKUP(B35,data!$A$3:$AW$102,2,FALSE)),"",VLOOKUP(B35,data!$A$3:$AW$102,45,FALSE))</f>
        <v/>
      </c>
      <c r="S35" s="727"/>
      <c r="T35" s="690"/>
      <c r="U35" s="690"/>
    </row>
    <row r="36" spans="2:21" ht="16.5" customHeight="1">
      <c r="B36" s="729">
        <v>20</v>
      </c>
      <c r="C36" s="730" t="str">
        <f>IF(ISERROR(VLOOKUP(B36,data!$A$3:$AW$102,2,FALSE)),"",VLOOKUP(B36,data!$A$3:$AW$102,2,FALSE))</f>
        <v/>
      </c>
      <c r="D36" s="731" t="str">
        <f>IF(ISERROR(VLOOKUP(B36,data!$A$3:$AW$102,2,FALSE)),"",VLOOKUP(B36,data!$A$3:$AW$102,49,FALSE))</f>
        <v/>
      </c>
      <c r="E36" s="732"/>
      <c r="F36" s="733"/>
      <c r="G36" s="734" t="str">
        <f>IF(ISERROR(VLOOKUP(B36,data!$A$3:$AW$102,2,FALSE)),"",VLOOKUP(B36,data!$A$3:$AW$102,12,FALSE))</f>
        <v/>
      </c>
      <c r="H36" s="735" t="str">
        <f>IF(ISERROR(VLOOKUP(B36,競技者データ入力シート!$A$7:$N$106,2,FALSE)),"",VLOOKUP(B36,競技者データ入力シート!$A$7:$N$106,8,FALSE))</f>
        <v/>
      </c>
      <c r="I36" s="736" t="str">
        <f>IF(ISERROR(VLOOKUP(B36,data!$A$3:$AW$102,2,FALSE)),"",VLOOKUP(B36,data!$A$3:$AW$102,13,FALSE))</f>
        <v/>
      </c>
      <c r="J36" s="737" t="str">
        <f>IF(ISERROR(VLOOKUP(B36,data!$A$3:$AW$102,2,FALSE)),"",VLOOKUP(B36,data!$A$3:$AW$102,25,FALSE))</f>
        <v/>
      </c>
      <c r="K36" s="738"/>
      <c r="L36" s="739" t="str">
        <f>IF(ISERROR(VLOOKUP(B36,data!$A$3:$AW$102,2,FALSE)),"",VLOOKUP(B36,data!$A$3:$AW$102,30,FALSE))</f>
        <v/>
      </c>
      <c r="M36" s="739"/>
      <c r="N36" s="739" t="str">
        <f>IF(ISERROR(VLOOKUP(B36,data!$A$3:$AW$102,2,FALSE)),"",VLOOKUP(B36,data!$A$3:$AW$102,35,FALSE))</f>
        <v/>
      </c>
      <c r="O36" s="739"/>
      <c r="P36" s="738" t="str">
        <f>IF(ISERROR(VLOOKUP(B36,data!$A$3:$AW$102,2,FALSE)),"",VLOOKUP(B36,data!$A$3:$AW$102,40,FALSE))</f>
        <v/>
      </c>
      <c r="Q36" s="738"/>
      <c r="R36" s="740" t="str">
        <f>IF(ISERROR(VLOOKUP(B36,data!$A$3:$AW$102,2,FALSE)),"",VLOOKUP(B36,data!$A$3:$AW$102,45,FALSE))</f>
        <v/>
      </c>
      <c r="S36" s="741"/>
      <c r="T36" s="690"/>
      <c r="U36" s="690"/>
    </row>
    <row r="37" spans="2:21" ht="16.5" customHeight="1">
      <c r="B37" s="715">
        <v>21</v>
      </c>
      <c r="C37" s="716" t="str">
        <f>IF(ISERROR(VLOOKUP(B37,data!$A$3:$AW$102,2,FALSE)),"",VLOOKUP(B37,data!$A$3:$AW$102,2,FALSE))</f>
        <v/>
      </c>
      <c r="D37" s="717" t="str">
        <f>IF(ISERROR(VLOOKUP(B37,data!$A$3:$AW$102,2,FALSE)),"",VLOOKUP(B37,data!$A$3:$AW$102,49,FALSE))</f>
        <v/>
      </c>
      <c r="E37" s="718"/>
      <c r="F37" s="719"/>
      <c r="G37" s="720" t="str">
        <f>IF(ISERROR(VLOOKUP(B37,data!$A$3:$AW$102,2,FALSE)),"",VLOOKUP(B37,data!$A$3:$AW$102,12,FALSE))</f>
        <v/>
      </c>
      <c r="H37" s="721" t="str">
        <f>IF(ISERROR(VLOOKUP(B37,競技者データ入力シート!$A$7:$N$106,2,FALSE)),"",VLOOKUP(B37,競技者データ入力シート!$A$7:$N$106,8,FALSE))</f>
        <v/>
      </c>
      <c r="I37" s="722" t="str">
        <f>IF(ISERROR(VLOOKUP(B37,data!$A$3:$AW$102,2,FALSE)),"",VLOOKUP(B37,data!$A$3:$AW$102,13,FALSE))</f>
        <v/>
      </c>
      <c r="J37" s="723" t="str">
        <f>IF(ISERROR(VLOOKUP(B37,data!$A$3:$AW$102,2,FALSE)),"",VLOOKUP(B37,data!$A$3:$AW$102,25,FALSE))</f>
        <v/>
      </c>
      <c r="K37" s="724"/>
      <c r="L37" s="725" t="str">
        <f>IF(ISERROR(VLOOKUP(B37,data!$A$3:$AW$102,2,FALSE)),"",VLOOKUP(B37,data!$A$3:$AW$102,30,FALSE))</f>
        <v/>
      </c>
      <c r="M37" s="725"/>
      <c r="N37" s="725" t="str">
        <f>IF(ISERROR(VLOOKUP(B37,data!$A$3:$AW$102,2,FALSE)),"",VLOOKUP(B37,data!$A$3:$AW$102,35,FALSE))</f>
        <v/>
      </c>
      <c r="O37" s="725"/>
      <c r="P37" s="724" t="str">
        <f>IF(ISERROR(VLOOKUP(B37,data!$A$3:$AW$102,2,FALSE)),"",VLOOKUP(B37,data!$A$3:$AW$102,40,FALSE))</f>
        <v/>
      </c>
      <c r="Q37" s="724"/>
      <c r="R37" s="726" t="str">
        <f>IF(ISERROR(VLOOKUP(B37,data!$A$3:$AW$102,2,FALSE)),"",VLOOKUP(B37,data!$A$3:$AW$102,45,FALSE))</f>
        <v/>
      </c>
      <c r="S37" s="727"/>
      <c r="T37" s="690"/>
      <c r="U37" s="690"/>
    </row>
    <row r="38" spans="2:21" ht="16.5" customHeight="1">
      <c r="B38" s="728">
        <v>22</v>
      </c>
      <c r="C38" s="716" t="str">
        <f>IF(ISERROR(VLOOKUP(B38,data!$A$3:$AW$102,2,FALSE)),"",VLOOKUP(B38,data!$A$3:$AW$102,2,FALSE))</f>
        <v/>
      </c>
      <c r="D38" s="717" t="str">
        <f>IF(ISERROR(VLOOKUP(B38,data!$A$3:$AW$102,2,FALSE)),"",VLOOKUP(B38,data!$A$3:$AW$102,49,FALSE))</f>
        <v/>
      </c>
      <c r="E38" s="718"/>
      <c r="F38" s="719"/>
      <c r="G38" s="720" t="str">
        <f>IF(ISERROR(VLOOKUP(B38,data!$A$3:$AW$102,2,FALSE)),"",VLOOKUP(B38,data!$A$3:$AW$102,12,FALSE))</f>
        <v/>
      </c>
      <c r="H38" s="721" t="str">
        <f>IF(ISERROR(VLOOKUP(B38,競技者データ入力シート!$A$7:$N$106,2,FALSE)),"",VLOOKUP(B38,競技者データ入力シート!$A$7:$N$106,8,FALSE))</f>
        <v/>
      </c>
      <c r="I38" s="722" t="str">
        <f>IF(ISERROR(VLOOKUP(B38,data!$A$3:$AW$102,2,FALSE)),"",VLOOKUP(B38,data!$A$3:$AW$102,13,FALSE))</f>
        <v/>
      </c>
      <c r="J38" s="723" t="str">
        <f>IF(ISERROR(VLOOKUP(B38,data!$A$3:$AW$102,2,FALSE)),"",VLOOKUP(B38,data!$A$3:$AW$102,25,FALSE))</f>
        <v/>
      </c>
      <c r="K38" s="724"/>
      <c r="L38" s="725" t="str">
        <f>IF(ISERROR(VLOOKUP(B38,data!$A$3:$AW$102,2,FALSE)),"",VLOOKUP(B38,data!$A$3:$AW$102,30,FALSE))</f>
        <v/>
      </c>
      <c r="M38" s="725"/>
      <c r="N38" s="725" t="str">
        <f>IF(ISERROR(VLOOKUP(B38,data!$A$3:$AW$102,2,FALSE)),"",VLOOKUP(B38,data!$A$3:$AW$102,35,FALSE))</f>
        <v/>
      </c>
      <c r="O38" s="725"/>
      <c r="P38" s="724" t="str">
        <f>IF(ISERROR(VLOOKUP(B38,data!$A$3:$AW$102,2,FALSE)),"",VLOOKUP(B38,data!$A$3:$AW$102,40,FALSE))</f>
        <v/>
      </c>
      <c r="Q38" s="724"/>
      <c r="R38" s="726" t="str">
        <f>IF(ISERROR(VLOOKUP(B38,data!$A$3:$AW$102,2,FALSE)),"",VLOOKUP(B38,data!$A$3:$AW$102,45,FALSE))</f>
        <v/>
      </c>
      <c r="S38" s="727"/>
      <c r="T38" s="690"/>
      <c r="U38" s="690"/>
    </row>
    <row r="39" spans="2:21" ht="16.5" customHeight="1">
      <c r="B39" s="728">
        <v>23</v>
      </c>
      <c r="C39" s="716" t="str">
        <f>IF(ISERROR(VLOOKUP(B39,data!$A$3:$AW$102,2,FALSE)),"",VLOOKUP(B39,data!$A$3:$AW$102,2,FALSE))</f>
        <v/>
      </c>
      <c r="D39" s="717" t="str">
        <f>IF(ISERROR(VLOOKUP(B39,data!$A$3:$AW$102,2,FALSE)),"",VLOOKUP(B39,data!$A$3:$AW$102,49,FALSE))</f>
        <v/>
      </c>
      <c r="E39" s="718"/>
      <c r="F39" s="719"/>
      <c r="G39" s="720" t="str">
        <f>IF(ISERROR(VLOOKUP(B39,data!$A$3:$AW$102,2,FALSE)),"",VLOOKUP(B39,data!$A$3:$AW$102,12,FALSE))</f>
        <v/>
      </c>
      <c r="H39" s="721" t="str">
        <f>IF(ISERROR(VLOOKUP(B39,競技者データ入力シート!$A$7:$N$106,2,FALSE)),"",VLOOKUP(B39,競技者データ入力シート!$A$7:$N$106,8,FALSE))</f>
        <v/>
      </c>
      <c r="I39" s="722" t="str">
        <f>IF(ISERROR(VLOOKUP(B39,data!$A$3:$AW$102,2,FALSE)),"",VLOOKUP(B39,data!$A$3:$AW$102,13,FALSE))</f>
        <v/>
      </c>
      <c r="J39" s="723" t="str">
        <f>IF(ISERROR(VLOOKUP(B39,data!$A$3:$AW$102,2,FALSE)),"",VLOOKUP(B39,data!$A$3:$AW$102,25,FALSE))</f>
        <v/>
      </c>
      <c r="K39" s="724"/>
      <c r="L39" s="725" t="str">
        <f>IF(ISERROR(VLOOKUP(B39,data!$A$3:$AW$102,2,FALSE)),"",VLOOKUP(B39,data!$A$3:$AW$102,30,FALSE))</f>
        <v/>
      </c>
      <c r="M39" s="725"/>
      <c r="N39" s="725" t="str">
        <f>IF(ISERROR(VLOOKUP(B39,data!$A$3:$AW$102,2,FALSE)),"",VLOOKUP(B39,data!$A$3:$AW$102,35,FALSE))</f>
        <v/>
      </c>
      <c r="O39" s="725"/>
      <c r="P39" s="724" t="str">
        <f>IF(ISERROR(VLOOKUP(B39,data!$A$3:$AW$102,2,FALSE)),"",VLOOKUP(B39,data!$A$3:$AW$102,40,FALSE))</f>
        <v/>
      </c>
      <c r="Q39" s="724"/>
      <c r="R39" s="726" t="str">
        <f>IF(ISERROR(VLOOKUP(B39,data!$A$3:$AW$102,2,FALSE)),"",VLOOKUP(B39,data!$A$3:$AW$102,45,FALSE))</f>
        <v/>
      </c>
      <c r="S39" s="727"/>
      <c r="T39" s="690"/>
      <c r="U39" s="690"/>
    </row>
    <row r="40" spans="2:21" ht="16.5" customHeight="1">
      <c r="B40" s="728">
        <v>24</v>
      </c>
      <c r="C40" s="716" t="str">
        <f>IF(ISERROR(VLOOKUP(B40,data!$A$3:$AW$102,2,FALSE)),"",VLOOKUP(B40,data!$A$3:$AW$102,2,FALSE))</f>
        <v/>
      </c>
      <c r="D40" s="717" t="str">
        <f>IF(ISERROR(VLOOKUP(B40,data!$A$3:$AW$102,2,FALSE)),"",VLOOKUP(B40,data!$A$3:$AW$102,49,FALSE))</f>
        <v/>
      </c>
      <c r="E40" s="718"/>
      <c r="F40" s="719"/>
      <c r="G40" s="720" t="str">
        <f>IF(ISERROR(VLOOKUP(B40,data!$A$3:$AW$102,2,FALSE)),"",VLOOKUP(B40,data!$A$3:$AW$102,12,FALSE))</f>
        <v/>
      </c>
      <c r="H40" s="721" t="str">
        <f>IF(ISERROR(VLOOKUP(B40,競技者データ入力シート!$A$7:$N$106,2,FALSE)),"",VLOOKUP(B40,競技者データ入力シート!$A$7:$N$106,8,FALSE))</f>
        <v/>
      </c>
      <c r="I40" s="722" t="str">
        <f>IF(ISERROR(VLOOKUP(B40,data!$A$3:$AW$102,2,FALSE)),"",VLOOKUP(B40,data!$A$3:$AW$102,13,FALSE))</f>
        <v/>
      </c>
      <c r="J40" s="723" t="str">
        <f>IF(ISERROR(VLOOKUP(B40,data!$A$3:$AW$102,2,FALSE)),"",VLOOKUP(B40,data!$A$3:$AW$102,25,FALSE))</f>
        <v/>
      </c>
      <c r="K40" s="724"/>
      <c r="L40" s="725" t="str">
        <f>IF(ISERROR(VLOOKUP(B40,data!$A$3:$AW$102,2,FALSE)),"",VLOOKUP(B40,data!$A$3:$AW$102,30,FALSE))</f>
        <v/>
      </c>
      <c r="M40" s="725"/>
      <c r="N40" s="725" t="str">
        <f>IF(ISERROR(VLOOKUP(B40,data!$A$3:$AW$102,2,FALSE)),"",VLOOKUP(B40,data!$A$3:$AW$102,35,FALSE))</f>
        <v/>
      </c>
      <c r="O40" s="725"/>
      <c r="P40" s="724" t="str">
        <f>IF(ISERROR(VLOOKUP(B40,data!$A$3:$AW$102,2,FALSE)),"",VLOOKUP(B40,data!$A$3:$AW$102,40,FALSE))</f>
        <v/>
      </c>
      <c r="Q40" s="724"/>
      <c r="R40" s="726" t="str">
        <f>IF(ISERROR(VLOOKUP(B40,data!$A$3:$AW$102,2,FALSE)),"",VLOOKUP(B40,data!$A$3:$AW$102,45,FALSE))</f>
        <v/>
      </c>
      <c r="S40" s="727"/>
      <c r="T40" s="690"/>
      <c r="U40" s="690"/>
    </row>
    <row r="41" spans="2:21" ht="16.5" customHeight="1">
      <c r="B41" s="729">
        <v>25</v>
      </c>
      <c r="C41" s="730" t="str">
        <f>IF(ISERROR(VLOOKUP(B41,data!$A$3:$AW$102,2,FALSE)),"",VLOOKUP(B41,data!$A$3:$AW$102,2,FALSE))</f>
        <v/>
      </c>
      <c r="D41" s="731" t="str">
        <f>IF(ISERROR(VLOOKUP(B41,data!$A$3:$AW$102,2,FALSE)),"",VLOOKUP(B41,data!$A$3:$AW$102,49,FALSE))</f>
        <v/>
      </c>
      <c r="E41" s="732"/>
      <c r="F41" s="733"/>
      <c r="G41" s="734" t="str">
        <f>IF(ISERROR(VLOOKUP(B41,data!$A$3:$AW$102,2,FALSE)),"",VLOOKUP(B41,data!$A$3:$AW$102,12,FALSE))</f>
        <v/>
      </c>
      <c r="H41" s="735" t="str">
        <f>IF(ISERROR(VLOOKUP(B41,競技者データ入力シート!$A$7:$N$106,2,FALSE)),"",VLOOKUP(B41,競技者データ入力シート!$A$7:$N$106,8,FALSE))</f>
        <v/>
      </c>
      <c r="I41" s="736" t="str">
        <f>IF(ISERROR(VLOOKUP(B41,data!$A$3:$AW$102,2,FALSE)),"",VLOOKUP(B41,data!$A$3:$AW$102,13,FALSE))</f>
        <v/>
      </c>
      <c r="J41" s="737" t="str">
        <f>IF(ISERROR(VLOOKUP(B41,data!$A$3:$AW$102,2,FALSE)),"",VLOOKUP(B41,data!$A$3:$AW$102,25,FALSE))</f>
        <v/>
      </c>
      <c r="K41" s="738"/>
      <c r="L41" s="739" t="str">
        <f>IF(ISERROR(VLOOKUP(B41,data!$A$3:$AW$102,2,FALSE)),"",VLOOKUP(B41,data!$A$3:$AW$102,30,FALSE))</f>
        <v/>
      </c>
      <c r="M41" s="739"/>
      <c r="N41" s="739" t="str">
        <f>IF(ISERROR(VLOOKUP(B41,data!$A$3:$AW$102,2,FALSE)),"",VLOOKUP(B41,data!$A$3:$AW$102,35,FALSE))</f>
        <v/>
      </c>
      <c r="O41" s="739"/>
      <c r="P41" s="738" t="str">
        <f>IF(ISERROR(VLOOKUP(B41,data!$A$3:$AW$102,2,FALSE)),"",VLOOKUP(B41,data!$A$3:$AW$102,40,FALSE))</f>
        <v/>
      </c>
      <c r="Q41" s="738"/>
      <c r="R41" s="740" t="str">
        <f>IF(ISERROR(VLOOKUP(B41,data!$A$3:$AW$102,2,FALSE)),"",VLOOKUP(B41,data!$A$3:$AW$102,45,FALSE))</f>
        <v/>
      </c>
      <c r="S41" s="741"/>
      <c r="T41" s="690"/>
      <c r="U41" s="690"/>
    </row>
    <row r="42" spans="2:21" ht="16.5" customHeight="1">
      <c r="B42" s="715">
        <v>26</v>
      </c>
      <c r="C42" s="716" t="str">
        <f>IF(ISERROR(VLOOKUP(B42,data!$A$3:$AW$102,2,FALSE)),"",VLOOKUP(B42,data!$A$3:$AW$102,2,FALSE))</f>
        <v/>
      </c>
      <c r="D42" s="717" t="str">
        <f>IF(ISERROR(VLOOKUP(B42,data!$A$3:$AW$102,2,FALSE)),"",VLOOKUP(B42,data!$A$3:$AW$102,49,FALSE))</f>
        <v/>
      </c>
      <c r="E42" s="718"/>
      <c r="F42" s="719"/>
      <c r="G42" s="720" t="str">
        <f>IF(ISERROR(VLOOKUP(B42,data!$A$3:$AW$102,2,FALSE)),"",VLOOKUP(B42,data!$A$3:$AW$102,12,FALSE))</f>
        <v/>
      </c>
      <c r="H42" s="721" t="str">
        <f>IF(ISERROR(VLOOKUP(B42,競技者データ入力シート!$A$7:$N$106,2,FALSE)),"",VLOOKUP(B42,競技者データ入力シート!$A$7:$N$106,8,FALSE))</f>
        <v/>
      </c>
      <c r="I42" s="722" t="str">
        <f>IF(ISERROR(VLOOKUP(B42,data!$A$3:$AW$102,2,FALSE)),"",VLOOKUP(B42,data!$A$3:$AW$102,13,FALSE))</f>
        <v/>
      </c>
      <c r="J42" s="723" t="str">
        <f>IF(ISERROR(VLOOKUP(B42,data!$A$3:$AW$102,2,FALSE)),"",VLOOKUP(B42,data!$A$3:$AW$102,25,FALSE))</f>
        <v/>
      </c>
      <c r="K42" s="724"/>
      <c r="L42" s="725" t="str">
        <f>IF(ISERROR(VLOOKUP(B42,data!$A$3:$AW$102,2,FALSE)),"",VLOOKUP(B42,data!$A$3:$AW$102,30,FALSE))</f>
        <v/>
      </c>
      <c r="M42" s="725"/>
      <c r="N42" s="725" t="str">
        <f>IF(ISERROR(VLOOKUP(B42,data!$A$3:$AW$102,2,FALSE)),"",VLOOKUP(B42,data!$A$3:$AW$102,35,FALSE))</f>
        <v/>
      </c>
      <c r="O42" s="725"/>
      <c r="P42" s="724" t="str">
        <f>IF(ISERROR(VLOOKUP(B42,data!$A$3:$AW$102,2,FALSE)),"",VLOOKUP(B42,data!$A$3:$AW$102,40,FALSE))</f>
        <v/>
      </c>
      <c r="Q42" s="724"/>
      <c r="R42" s="726" t="str">
        <f>IF(ISERROR(VLOOKUP(B42,data!$A$3:$AW$102,2,FALSE)),"",VLOOKUP(B42,data!$A$3:$AW$102,45,FALSE))</f>
        <v/>
      </c>
      <c r="S42" s="727"/>
      <c r="T42" s="690"/>
      <c r="U42" s="690"/>
    </row>
    <row r="43" spans="2:21" ht="16.5" customHeight="1">
      <c r="B43" s="728">
        <v>27</v>
      </c>
      <c r="C43" s="716" t="str">
        <f>IF(ISERROR(VLOOKUP(B43,data!$A$3:$AW$102,2,FALSE)),"",VLOOKUP(B43,data!$A$3:$AW$102,2,FALSE))</f>
        <v/>
      </c>
      <c r="D43" s="717" t="str">
        <f>IF(ISERROR(VLOOKUP(B43,data!$A$3:$AW$102,2,FALSE)),"",VLOOKUP(B43,data!$A$3:$AW$102,49,FALSE))</f>
        <v/>
      </c>
      <c r="E43" s="718"/>
      <c r="F43" s="719"/>
      <c r="G43" s="720" t="str">
        <f>IF(ISERROR(VLOOKUP(B43,data!$A$3:$AW$102,2,FALSE)),"",VLOOKUP(B43,data!$A$3:$AW$102,12,FALSE))</f>
        <v/>
      </c>
      <c r="H43" s="721" t="str">
        <f>IF(ISERROR(VLOOKUP(B43,競技者データ入力シート!$A$7:$N$106,2,FALSE)),"",VLOOKUP(B43,競技者データ入力シート!$A$7:$N$106,8,FALSE))</f>
        <v/>
      </c>
      <c r="I43" s="722" t="str">
        <f>IF(ISERROR(VLOOKUP(B43,data!$A$3:$AW$102,2,FALSE)),"",VLOOKUP(B43,data!$A$3:$AW$102,13,FALSE))</f>
        <v/>
      </c>
      <c r="J43" s="723" t="str">
        <f>IF(ISERROR(VLOOKUP(B43,data!$A$3:$AW$102,2,FALSE)),"",VLOOKUP(B43,data!$A$3:$AW$102,25,FALSE))</f>
        <v/>
      </c>
      <c r="K43" s="724"/>
      <c r="L43" s="725" t="str">
        <f>IF(ISERROR(VLOOKUP(B43,data!$A$3:$AW$102,2,FALSE)),"",VLOOKUP(B43,data!$A$3:$AW$102,30,FALSE))</f>
        <v/>
      </c>
      <c r="M43" s="725"/>
      <c r="N43" s="725" t="str">
        <f>IF(ISERROR(VLOOKUP(B43,data!$A$3:$AW$102,2,FALSE)),"",VLOOKUP(B43,data!$A$3:$AW$102,35,FALSE))</f>
        <v/>
      </c>
      <c r="O43" s="725"/>
      <c r="P43" s="724" t="str">
        <f>IF(ISERROR(VLOOKUP(B43,data!$A$3:$AW$102,2,FALSE)),"",VLOOKUP(B43,data!$A$3:$AW$102,40,FALSE))</f>
        <v/>
      </c>
      <c r="Q43" s="724"/>
      <c r="R43" s="726" t="str">
        <f>IF(ISERROR(VLOOKUP(B43,data!$A$3:$AW$102,2,FALSE)),"",VLOOKUP(B43,data!$A$3:$AW$102,45,FALSE))</f>
        <v/>
      </c>
      <c r="S43" s="727"/>
      <c r="T43" s="690"/>
      <c r="U43" s="690"/>
    </row>
    <row r="44" spans="2:21" ht="16.5" customHeight="1">
      <c r="B44" s="728">
        <v>28</v>
      </c>
      <c r="C44" s="716" t="str">
        <f>IF(ISERROR(VLOOKUP(B44,data!$A$3:$AW$102,2,FALSE)),"",VLOOKUP(B44,data!$A$3:$AW$102,2,FALSE))</f>
        <v/>
      </c>
      <c r="D44" s="717" t="str">
        <f>IF(ISERROR(VLOOKUP(B44,data!$A$3:$AW$102,2,FALSE)),"",VLOOKUP(B44,data!$A$3:$AW$102,49,FALSE))</f>
        <v/>
      </c>
      <c r="E44" s="718"/>
      <c r="F44" s="719"/>
      <c r="G44" s="720" t="str">
        <f>IF(ISERROR(VLOOKUP(B44,data!$A$3:$AW$102,2,FALSE)),"",VLOOKUP(B44,data!$A$3:$AW$102,12,FALSE))</f>
        <v/>
      </c>
      <c r="H44" s="721" t="str">
        <f>IF(ISERROR(VLOOKUP(B44,競技者データ入力シート!$A$7:$N$106,2,FALSE)),"",VLOOKUP(B44,競技者データ入力シート!$A$7:$N$106,8,FALSE))</f>
        <v/>
      </c>
      <c r="I44" s="722" t="str">
        <f>IF(ISERROR(VLOOKUP(B44,data!$A$3:$AW$102,2,FALSE)),"",VLOOKUP(B44,data!$A$3:$AW$102,13,FALSE))</f>
        <v/>
      </c>
      <c r="J44" s="723" t="str">
        <f>IF(ISERROR(VLOOKUP(B44,data!$A$3:$AW$102,2,FALSE)),"",VLOOKUP(B44,data!$A$3:$AW$102,25,FALSE))</f>
        <v/>
      </c>
      <c r="K44" s="724"/>
      <c r="L44" s="725" t="str">
        <f>IF(ISERROR(VLOOKUP(B44,data!$A$3:$AW$102,2,FALSE)),"",VLOOKUP(B44,data!$A$3:$AW$102,30,FALSE))</f>
        <v/>
      </c>
      <c r="M44" s="725"/>
      <c r="N44" s="725" t="str">
        <f>IF(ISERROR(VLOOKUP(B44,data!$A$3:$AW$102,2,FALSE)),"",VLOOKUP(B44,data!$A$3:$AW$102,35,FALSE))</f>
        <v/>
      </c>
      <c r="O44" s="725"/>
      <c r="P44" s="724" t="str">
        <f>IF(ISERROR(VLOOKUP(B44,data!$A$3:$AW$102,2,FALSE)),"",VLOOKUP(B44,data!$A$3:$AW$102,40,FALSE))</f>
        <v/>
      </c>
      <c r="Q44" s="724"/>
      <c r="R44" s="726" t="str">
        <f>IF(ISERROR(VLOOKUP(B44,data!$A$3:$AW$102,2,FALSE)),"",VLOOKUP(B44,data!$A$3:$AW$102,45,FALSE))</f>
        <v/>
      </c>
      <c r="S44" s="727"/>
      <c r="T44" s="690"/>
      <c r="U44" s="690"/>
    </row>
    <row r="45" spans="2:21" ht="16.5" customHeight="1">
      <c r="B45" s="728">
        <v>29</v>
      </c>
      <c r="C45" s="716" t="str">
        <f>IF(ISERROR(VLOOKUP(B45,data!$A$3:$AW$102,2,FALSE)),"",VLOOKUP(B45,data!$A$3:$AW$102,2,FALSE))</f>
        <v/>
      </c>
      <c r="D45" s="717" t="str">
        <f>IF(ISERROR(VLOOKUP(B45,data!$A$3:$AW$102,2,FALSE)),"",VLOOKUP(B45,data!$A$3:$AW$102,49,FALSE))</f>
        <v/>
      </c>
      <c r="E45" s="718"/>
      <c r="F45" s="719"/>
      <c r="G45" s="720" t="str">
        <f>IF(ISERROR(VLOOKUP(B45,data!$A$3:$AW$102,2,FALSE)),"",VLOOKUP(B45,data!$A$3:$AW$102,12,FALSE))</f>
        <v/>
      </c>
      <c r="H45" s="721" t="str">
        <f>IF(ISERROR(VLOOKUP(B45,競技者データ入力シート!$A$7:$N$106,2,FALSE)),"",VLOOKUP(B45,競技者データ入力シート!$A$7:$N$106,8,FALSE))</f>
        <v/>
      </c>
      <c r="I45" s="722" t="str">
        <f>IF(ISERROR(VLOOKUP(B45,data!$A$3:$AW$102,2,FALSE)),"",VLOOKUP(B45,data!$A$3:$AW$102,13,FALSE))</f>
        <v/>
      </c>
      <c r="J45" s="723" t="str">
        <f>IF(ISERROR(VLOOKUP(B45,data!$A$3:$AW$102,2,FALSE)),"",VLOOKUP(B45,data!$A$3:$AW$102,25,FALSE))</f>
        <v/>
      </c>
      <c r="K45" s="724"/>
      <c r="L45" s="725" t="str">
        <f>IF(ISERROR(VLOOKUP(B45,data!$A$3:$AW$102,2,FALSE)),"",VLOOKUP(B45,data!$A$3:$AW$102,30,FALSE))</f>
        <v/>
      </c>
      <c r="M45" s="725"/>
      <c r="N45" s="725" t="str">
        <f>IF(ISERROR(VLOOKUP(B45,data!$A$3:$AW$102,2,FALSE)),"",VLOOKUP(B45,data!$A$3:$AW$102,35,FALSE))</f>
        <v/>
      </c>
      <c r="O45" s="725"/>
      <c r="P45" s="724" t="str">
        <f>IF(ISERROR(VLOOKUP(B45,data!$A$3:$AW$102,2,FALSE)),"",VLOOKUP(B45,data!$A$3:$AW$102,40,FALSE))</f>
        <v/>
      </c>
      <c r="Q45" s="724"/>
      <c r="R45" s="726" t="str">
        <f>IF(ISERROR(VLOOKUP(B45,data!$A$3:$AW$102,2,FALSE)),"",VLOOKUP(B45,data!$A$3:$AW$102,45,FALSE))</f>
        <v/>
      </c>
      <c r="S45" s="727"/>
      <c r="T45" s="690"/>
      <c r="U45" s="690"/>
    </row>
    <row r="46" spans="2:21" ht="16.5" customHeight="1">
      <c r="B46" s="729">
        <v>30</v>
      </c>
      <c r="C46" s="730" t="str">
        <f>IF(ISERROR(VLOOKUP(B46,data!$A$3:$AW$102,2,FALSE)),"",VLOOKUP(B46,data!$A$3:$AW$102,2,FALSE))</f>
        <v/>
      </c>
      <c r="D46" s="731" t="str">
        <f>IF(ISERROR(VLOOKUP(B46,data!$A$3:$AW$102,2,FALSE)),"",VLOOKUP(B46,data!$A$3:$AW$102,49,FALSE))</f>
        <v/>
      </c>
      <c r="E46" s="732"/>
      <c r="F46" s="733"/>
      <c r="G46" s="734" t="str">
        <f>IF(ISERROR(VLOOKUP(B46,data!$A$3:$AW$102,2,FALSE)),"",VLOOKUP(B46,data!$A$3:$AW$102,12,FALSE))</f>
        <v/>
      </c>
      <c r="H46" s="735" t="str">
        <f>IF(ISERROR(VLOOKUP(B46,競技者データ入力シート!$A$7:$N$106,2,FALSE)),"",VLOOKUP(B46,競技者データ入力シート!$A$7:$N$106,8,FALSE))</f>
        <v/>
      </c>
      <c r="I46" s="736" t="str">
        <f>IF(ISERROR(VLOOKUP(B46,data!$A$3:$AW$102,2,FALSE)),"",VLOOKUP(B46,data!$A$3:$AW$102,13,FALSE))</f>
        <v/>
      </c>
      <c r="J46" s="737" t="str">
        <f>IF(ISERROR(VLOOKUP(B46,data!$A$3:$AW$102,2,FALSE)),"",VLOOKUP(B46,data!$A$3:$AW$102,25,FALSE))</f>
        <v/>
      </c>
      <c r="K46" s="738"/>
      <c r="L46" s="739" t="str">
        <f>IF(ISERROR(VLOOKUP(B46,data!$A$3:$AW$102,2,FALSE)),"",VLOOKUP(B46,data!$A$3:$AW$102,30,FALSE))</f>
        <v/>
      </c>
      <c r="M46" s="739"/>
      <c r="N46" s="739" t="str">
        <f>IF(ISERROR(VLOOKUP(B46,data!$A$3:$AW$102,2,FALSE)),"",VLOOKUP(B46,data!$A$3:$AW$102,35,FALSE))</f>
        <v/>
      </c>
      <c r="O46" s="739"/>
      <c r="P46" s="738" t="str">
        <f>IF(ISERROR(VLOOKUP(B46,data!$A$3:$AW$102,2,FALSE)),"",VLOOKUP(B46,data!$A$3:$AW$102,40,FALSE))</f>
        <v/>
      </c>
      <c r="Q46" s="738"/>
      <c r="R46" s="740" t="str">
        <f>IF(ISERROR(VLOOKUP(B46,data!$A$3:$AW$102,2,FALSE)),"",VLOOKUP(B46,data!$A$3:$AW$102,45,FALSE))</f>
        <v/>
      </c>
      <c r="S46" s="741"/>
      <c r="T46" s="690"/>
      <c r="U46" s="690"/>
    </row>
    <row r="47" spans="2:21" ht="16.5" customHeight="1">
      <c r="B47" s="715">
        <v>31</v>
      </c>
      <c r="C47" s="716" t="str">
        <f>IF(ISERROR(VLOOKUP(B47,data!$A$3:$AW$102,2,FALSE)),"",VLOOKUP(B47,data!$A$3:$AW$102,2,FALSE))</f>
        <v/>
      </c>
      <c r="D47" s="717" t="str">
        <f>IF(ISERROR(VLOOKUP(B47,data!$A$3:$AW$102,2,FALSE)),"",VLOOKUP(B47,data!$A$3:$AW$102,49,FALSE))</f>
        <v/>
      </c>
      <c r="E47" s="718"/>
      <c r="F47" s="719"/>
      <c r="G47" s="720" t="str">
        <f>IF(ISERROR(VLOOKUP(B47,data!$A$3:$AW$102,2,FALSE)),"",VLOOKUP(B47,data!$A$3:$AW$102,12,FALSE))</f>
        <v/>
      </c>
      <c r="H47" s="721" t="str">
        <f>IF(ISERROR(VLOOKUP(B47,競技者データ入力シート!$A$7:$N$106,2,FALSE)),"",VLOOKUP(B47,競技者データ入力シート!$A$7:$N$106,8,FALSE))</f>
        <v/>
      </c>
      <c r="I47" s="722" t="str">
        <f>IF(ISERROR(VLOOKUP(B47,data!$A$3:$AW$102,2,FALSE)),"",VLOOKUP(B47,data!$A$3:$AW$102,13,FALSE))</f>
        <v/>
      </c>
      <c r="J47" s="723" t="str">
        <f>IF(ISERROR(VLOOKUP(B47,data!$A$3:$AW$102,2,FALSE)),"",VLOOKUP(B47,data!$A$3:$AW$102,25,FALSE))</f>
        <v/>
      </c>
      <c r="K47" s="724"/>
      <c r="L47" s="725" t="str">
        <f>IF(ISERROR(VLOOKUP(B47,data!$A$3:$AW$102,2,FALSE)),"",VLOOKUP(B47,data!$A$3:$AW$102,30,FALSE))</f>
        <v/>
      </c>
      <c r="M47" s="725"/>
      <c r="N47" s="725" t="str">
        <f>IF(ISERROR(VLOOKUP(B47,data!$A$3:$AW$102,2,FALSE)),"",VLOOKUP(B47,data!$A$3:$AW$102,35,FALSE))</f>
        <v/>
      </c>
      <c r="O47" s="725"/>
      <c r="P47" s="724" t="str">
        <f>IF(ISERROR(VLOOKUP(B47,data!$A$3:$AW$102,2,FALSE)),"",VLOOKUP(B47,data!$A$3:$AW$102,40,FALSE))</f>
        <v/>
      </c>
      <c r="Q47" s="724"/>
      <c r="R47" s="726" t="str">
        <f>IF(ISERROR(VLOOKUP(B47,data!$A$3:$AW$102,2,FALSE)),"",VLOOKUP(B47,data!$A$3:$AW$102,45,FALSE))</f>
        <v/>
      </c>
      <c r="S47" s="727"/>
      <c r="T47" s="690"/>
      <c r="U47" s="690"/>
    </row>
    <row r="48" spans="2:21" ht="16.5" customHeight="1">
      <c r="B48" s="728">
        <v>32</v>
      </c>
      <c r="C48" s="716" t="str">
        <f>IF(ISERROR(VLOOKUP(B48,data!$A$3:$AW$102,2,FALSE)),"",VLOOKUP(B48,data!$A$3:$AW$102,2,FALSE))</f>
        <v/>
      </c>
      <c r="D48" s="717" t="str">
        <f>IF(ISERROR(VLOOKUP(B48,data!$A$3:$AW$102,2,FALSE)),"",VLOOKUP(B48,data!$A$3:$AW$102,49,FALSE))</f>
        <v/>
      </c>
      <c r="E48" s="718"/>
      <c r="F48" s="719"/>
      <c r="G48" s="720" t="str">
        <f>IF(ISERROR(VLOOKUP(B48,data!$A$3:$AW$102,2,FALSE)),"",VLOOKUP(B48,data!$A$3:$AW$102,12,FALSE))</f>
        <v/>
      </c>
      <c r="H48" s="721" t="str">
        <f>IF(ISERROR(VLOOKUP(B48,競技者データ入力シート!$A$7:$N$106,2,FALSE)),"",VLOOKUP(B48,競技者データ入力シート!$A$7:$N$106,8,FALSE))</f>
        <v/>
      </c>
      <c r="I48" s="722" t="str">
        <f>IF(ISERROR(VLOOKUP(B48,data!$A$3:$AW$102,2,FALSE)),"",VLOOKUP(B48,data!$A$3:$AW$102,13,FALSE))</f>
        <v/>
      </c>
      <c r="J48" s="723" t="str">
        <f>IF(ISERROR(VLOOKUP(B48,data!$A$3:$AW$102,2,FALSE)),"",VLOOKUP(B48,data!$A$3:$AW$102,25,FALSE))</f>
        <v/>
      </c>
      <c r="K48" s="724"/>
      <c r="L48" s="725" t="str">
        <f>IF(ISERROR(VLOOKUP(B48,data!$A$3:$AW$102,2,FALSE)),"",VLOOKUP(B48,data!$A$3:$AW$102,30,FALSE))</f>
        <v/>
      </c>
      <c r="M48" s="725"/>
      <c r="N48" s="725" t="str">
        <f>IF(ISERROR(VLOOKUP(B48,data!$A$3:$AW$102,2,FALSE)),"",VLOOKUP(B48,data!$A$3:$AW$102,35,FALSE))</f>
        <v/>
      </c>
      <c r="O48" s="725"/>
      <c r="P48" s="724" t="str">
        <f>IF(ISERROR(VLOOKUP(B48,data!$A$3:$AW$102,2,FALSE)),"",VLOOKUP(B48,data!$A$3:$AW$102,40,FALSE))</f>
        <v/>
      </c>
      <c r="Q48" s="724"/>
      <c r="R48" s="726" t="str">
        <f>IF(ISERROR(VLOOKUP(B48,data!$A$3:$AW$102,2,FALSE)),"",VLOOKUP(B48,data!$A$3:$AW$102,45,FALSE))</f>
        <v/>
      </c>
      <c r="S48" s="727"/>
      <c r="T48" s="690"/>
      <c r="U48" s="690"/>
    </row>
    <row r="49" spans="2:21" ht="16.5" customHeight="1">
      <c r="B49" s="728">
        <v>33</v>
      </c>
      <c r="C49" s="716" t="str">
        <f>IF(ISERROR(VLOOKUP(B49,data!$A$3:$AW$102,2,FALSE)),"",VLOOKUP(B49,data!$A$3:$AW$102,2,FALSE))</f>
        <v/>
      </c>
      <c r="D49" s="717" t="str">
        <f>IF(ISERROR(VLOOKUP(B49,data!$A$3:$AW$102,2,FALSE)),"",VLOOKUP(B49,data!$A$3:$AW$102,49,FALSE))</f>
        <v/>
      </c>
      <c r="E49" s="718"/>
      <c r="F49" s="719"/>
      <c r="G49" s="720" t="str">
        <f>IF(ISERROR(VLOOKUP(B49,data!$A$3:$AW$102,2,FALSE)),"",VLOOKUP(B49,data!$A$3:$AW$102,12,FALSE))</f>
        <v/>
      </c>
      <c r="H49" s="721" t="str">
        <f>IF(ISERROR(VLOOKUP(B49,競技者データ入力シート!$A$7:$N$106,2,FALSE)),"",VLOOKUP(B49,競技者データ入力シート!$A$7:$N$106,8,FALSE))</f>
        <v/>
      </c>
      <c r="I49" s="722" t="str">
        <f>IF(ISERROR(VLOOKUP(B49,data!$A$3:$AW$102,2,FALSE)),"",VLOOKUP(B49,data!$A$3:$AW$102,13,FALSE))</f>
        <v/>
      </c>
      <c r="J49" s="723" t="str">
        <f>IF(ISERROR(VLOOKUP(B49,data!$A$3:$AW$102,2,FALSE)),"",VLOOKUP(B49,data!$A$3:$AW$102,25,FALSE))</f>
        <v/>
      </c>
      <c r="K49" s="724"/>
      <c r="L49" s="725" t="str">
        <f>IF(ISERROR(VLOOKUP(B49,data!$A$3:$AW$102,2,FALSE)),"",VLOOKUP(B49,data!$A$3:$AW$102,30,FALSE))</f>
        <v/>
      </c>
      <c r="M49" s="725"/>
      <c r="N49" s="725" t="str">
        <f>IF(ISERROR(VLOOKUP(B49,data!$A$3:$AW$102,2,FALSE)),"",VLOOKUP(B49,data!$A$3:$AW$102,35,FALSE))</f>
        <v/>
      </c>
      <c r="O49" s="725"/>
      <c r="P49" s="724" t="str">
        <f>IF(ISERROR(VLOOKUP(B49,data!$A$3:$AW$102,2,FALSE)),"",VLOOKUP(B49,data!$A$3:$AW$102,40,FALSE))</f>
        <v/>
      </c>
      <c r="Q49" s="724"/>
      <c r="R49" s="726" t="str">
        <f>IF(ISERROR(VLOOKUP(B49,data!$A$3:$AW$102,2,FALSE)),"",VLOOKUP(B49,data!$A$3:$AW$102,45,FALSE))</f>
        <v/>
      </c>
      <c r="S49" s="727"/>
      <c r="T49" s="690"/>
      <c r="U49" s="690"/>
    </row>
    <row r="50" spans="2:21" ht="16.5" customHeight="1">
      <c r="B50" s="728">
        <v>34</v>
      </c>
      <c r="C50" s="716" t="str">
        <f>IF(ISERROR(VLOOKUP(B50,data!$A$3:$AW$102,2,FALSE)),"",VLOOKUP(B50,data!$A$3:$AW$102,2,FALSE))</f>
        <v/>
      </c>
      <c r="D50" s="717" t="str">
        <f>IF(ISERROR(VLOOKUP(B50,data!$A$3:$AW$102,2,FALSE)),"",VLOOKUP(B50,data!$A$3:$AW$102,49,FALSE))</f>
        <v/>
      </c>
      <c r="E50" s="718"/>
      <c r="F50" s="719"/>
      <c r="G50" s="720" t="str">
        <f>IF(ISERROR(VLOOKUP(B50,data!$A$3:$AW$102,2,FALSE)),"",VLOOKUP(B50,data!$A$3:$AW$102,12,FALSE))</f>
        <v/>
      </c>
      <c r="H50" s="721" t="str">
        <f>IF(ISERROR(VLOOKUP(B50,競技者データ入力シート!$A$7:$N$106,2,FALSE)),"",VLOOKUP(B50,競技者データ入力シート!$A$7:$N$106,8,FALSE))</f>
        <v/>
      </c>
      <c r="I50" s="722" t="str">
        <f>IF(ISERROR(VLOOKUP(B50,data!$A$3:$AW$102,2,FALSE)),"",VLOOKUP(B50,data!$A$3:$AW$102,13,FALSE))</f>
        <v/>
      </c>
      <c r="J50" s="723" t="str">
        <f>IF(ISERROR(VLOOKUP(B50,data!$A$3:$AW$102,2,FALSE)),"",VLOOKUP(B50,data!$A$3:$AW$102,25,FALSE))</f>
        <v/>
      </c>
      <c r="K50" s="724"/>
      <c r="L50" s="725" t="str">
        <f>IF(ISERROR(VLOOKUP(B50,data!$A$3:$AW$102,2,FALSE)),"",VLOOKUP(B50,data!$A$3:$AW$102,30,FALSE))</f>
        <v/>
      </c>
      <c r="M50" s="725"/>
      <c r="N50" s="725" t="str">
        <f>IF(ISERROR(VLOOKUP(B50,data!$A$3:$AW$102,2,FALSE)),"",VLOOKUP(B50,data!$A$3:$AW$102,35,FALSE))</f>
        <v/>
      </c>
      <c r="O50" s="725"/>
      <c r="P50" s="724" t="str">
        <f>IF(ISERROR(VLOOKUP(B50,data!$A$3:$AW$102,2,FALSE)),"",VLOOKUP(B50,data!$A$3:$AW$102,40,FALSE))</f>
        <v/>
      </c>
      <c r="Q50" s="724"/>
      <c r="R50" s="726" t="str">
        <f>IF(ISERROR(VLOOKUP(B50,data!$A$3:$AW$102,2,FALSE)),"",VLOOKUP(B50,data!$A$3:$AW$102,45,FALSE))</f>
        <v/>
      </c>
      <c r="S50" s="727"/>
      <c r="T50" s="690"/>
      <c r="U50" s="690"/>
    </row>
    <row r="51" spans="2:21" ht="16.5" customHeight="1">
      <c r="B51" s="729">
        <v>35</v>
      </c>
      <c r="C51" s="730" t="str">
        <f>IF(ISERROR(VLOOKUP(B51,data!$A$3:$AW$102,2,FALSE)),"",VLOOKUP(B51,data!$A$3:$AW$102,2,FALSE))</f>
        <v/>
      </c>
      <c r="D51" s="731" t="str">
        <f>IF(ISERROR(VLOOKUP(B51,data!$A$3:$AW$102,2,FALSE)),"",VLOOKUP(B51,data!$A$3:$AW$102,49,FALSE))</f>
        <v/>
      </c>
      <c r="E51" s="732"/>
      <c r="F51" s="733"/>
      <c r="G51" s="734" t="str">
        <f>IF(ISERROR(VLOOKUP(B51,data!$A$3:$AW$102,2,FALSE)),"",VLOOKUP(B51,data!$A$3:$AW$102,12,FALSE))</f>
        <v/>
      </c>
      <c r="H51" s="735" t="str">
        <f>IF(ISERROR(VLOOKUP(B51,競技者データ入力シート!$A$7:$N$106,2,FALSE)),"",VLOOKUP(B51,競技者データ入力シート!$A$7:$N$106,8,FALSE))</f>
        <v/>
      </c>
      <c r="I51" s="736" t="str">
        <f>IF(ISERROR(VLOOKUP(B51,data!$A$3:$AW$102,2,FALSE)),"",VLOOKUP(B51,data!$A$3:$AW$102,13,FALSE))</f>
        <v/>
      </c>
      <c r="J51" s="737" t="str">
        <f>IF(ISERROR(VLOOKUP(B51,data!$A$3:$AW$102,2,FALSE)),"",VLOOKUP(B51,data!$A$3:$AW$102,25,FALSE))</f>
        <v/>
      </c>
      <c r="K51" s="738"/>
      <c r="L51" s="739" t="str">
        <f>IF(ISERROR(VLOOKUP(B51,data!$A$3:$AW$102,2,FALSE)),"",VLOOKUP(B51,data!$A$3:$AW$102,30,FALSE))</f>
        <v/>
      </c>
      <c r="M51" s="739"/>
      <c r="N51" s="739" t="str">
        <f>IF(ISERROR(VLOOKUP(B51,data!$A$3:$AW$102,2,FALSE)),"",VLOOKUP(B51,data!$A$3:$AW$102,35,FALSE))</f>
        <v/>
      </c>
      <c r="O51" s="739"/>
      <c r="P51" s="738" t="str">
        <f>IF(ISERROR(VLOOKUP(B51,data!$A$3:$AW$102,2,FALSE)),"",VLOOKUP(B51,data!$A$3:$AW$102,40,FALSE))</f>
        <v/>
      </c>
      <c r="Q51" s="738"/>
      <c r="R51" s="740" t="str">
        <f>IF(ISERROR(VLOOKUP(B51,data!$A$3:$AW$102,2,FALSE)),"",VLOOKUP(B51,data!$A$3:$AW$102,45,FALSE))</f>
        <v/>
      </c>
      <c r="S51" s="741"/>
      <c r="T51" s="690"/>
      <c r="U51" s="690"/>
    </row>
    <row r="52" spans="2:21" ht="16.5" customHeight="1">
      <c r="B52" s="715">
        <v>36</v>
      </c>
      <c r="C52" s="716" t="str">
        <f>IF(ISERROR(VLOOKUP(B52,data!$A$3:$AW$102,2,FALSE)),"",VLOOKUP(B52,data!$A$3:$AW$102,2,FALSE))</f>
        <v/>
      </c>
      <c r="D52" s="717" t="str">
        <f>IF(ISERROR(VLOOKUP(B52,data!$A$3:$AW$102,2,FALSE)),"",VLOOKUP(B52,data!$A$3:$AW$102,49,FALSE))</f>
        <v/>
      </c>
      <c r="E52" s="718"/>
      <c r="F52" s="719"/>
      <c r="G52" s="720" t="str">
        <f>IF(ISERROR(VLOOKUP(B52,data!$A$3:$AW$102,2,FALSE)),"",VLOOKUP(B52,data!$A$3:$AW$102,12,FALSE))</f>
        <v/>
      </c>
      <c r="H52" s="721" t="str">
        <f>IF(ISERROR(VLOOKUP(B52,競技者データ入力シート!$A$7:$N$106,2,FALSE)),"",VLOOKUP(B52,競技者データ入力シート!$A$7:$N$106,8,FALSE))</f>
        <v/>
      </c>
      <c r="I52" s="722" t="str">
        <f>IF(ISERROR(VLOOKUP(B52,data!$A$3:$AW$102,2,FALSE)),"",VLOOKUP(B52,data!$A$3:$AW$102,13,FALSE))</f>
        <v/>
      </c>
      <c r="J52" s="723" t="str">
        <f>IF(ISERROR(VLOOKUP(B52,data!$A$3:$AW$102,2,FALSE)),"",VLOOKUP(B52,data!$A$3:$AW$102,25,FALSE))</f>
        <v/>
      </c>
      <c r="K52" s="724"/>
      <c r="L52" s="725" t="str">
        <f>IF(ISERROR(VLOOKUP(B52,data!$A$3:$AW$102,2,FALSE)),"",VLOOKUP(B52,data!$A$3:$AW$102,30,FALSE))</f>
        <v/>
      </c>
      <c r="M52" s="725"/>
      <c r="N52" s="725" t="str">
        <f>IF(ISERROR(VLOOKUP(B52,data!$A$3:$AW$102,2,FALSE)),"",VLOOKUP(B52,data!$A$3:$AW$102,35,FALSE))</f>
        <v/>
      </c>
      <c r="O52" s="725"/>
      <c r="P52" s="724" t="str">
        <f>IF(ISERROR(VLOOKUP(B52,data!$A$3:$AW$102,2,FALSE)),"",VLOOKUP(B52,data!$A$3:$AW$102,40,FALSE))</f>
        <v/>
      </c>
      <c r="Q52" s="724"/>
      <c r="R52" s="726" t="str">
        <f>IF(ISERROR(VLOOKUP(B52,data!$A$3:$AW$102,2,FALSE)),"",VLOOKUP(B52,data!$A$3:$AW$102,45,FALSE))</f>
        <v/>
      </c>
      <c r="S52" s="727"/>
      <c r="T52" s="690"/>
      <c r="U52" s="690"/>
    </row>
    <row r="53" spans="2:21" ht="16.5" customHeight="1">
      <c r="B53" s="728">
        <v>37</v>
      </c>
      <c r="C53" s="716" t="str">
        <f>IF(ISERROR(VLOOKUP(B53,data!$A$3:$AW$102,2,FALSE)),"",VLOOKUP(B53,data!$A$3:$AW$102,2,FALSE))</f>
        <v/>
      </c>
      <c r="D53" s="717" t="str">
        <f>IF(ISERROR(VLOOKUP(B53,data!$A$3:$AW$102,2,FALSE)),"",VLOOKUP(B53,data!$A$3:$AW$102,49,FALSE))</f>
        <v/>
      </c>
      <c r="E53" s="718"/>
      <c r="F53" s="719"/>
      <c r="G53" s="720" t="str">
        <f>IF(ISERROR(VLOOKUP(B53,data!$A$3:$AW$102,2,FALSE)),"",VLOOKUP(B53,data!$A$3:$AW$102,12,FALSE))</f>
        <v/>
      </c>
      <c r="H53" s="721" t="str">
        <f>IF(ISERROR(VLOOKUP(B53,競技者データ入力シート!$A$7:$N$106,2,FALSE)),"",VLOOKUP(B53,競技者データ入力シート!$A$7:$N$106,8,FALSE))</f>
        <v/>
      </c>
      <c r="I53" s="722" t="str">
        <f>IF(ISERROR(VLOOKUP(B53,data!$A$3:$AW$102,2,FALSE)),"",VLOOKUP(B53,data!$A$3:$AW$102,13,FALSE))</f>
        <v/>
      </c>
      <c r="J53" s="723" t="str">
        <f>IF(ISERROR(VLOOKUP(B53,data!$A$3:$AW$102,2,FALSE)),"",VLOOKUP(B53,data!$A$3:$AW$102,25,FALSE))</f>
        <v/>
      </c>
      <c r="K53" s="724"/>
      <c r="L53" s="725" t="str">
        <f>IF(ISERROR(VLOOKUP(B53,data!$A$3:$AW$102,2,FALSE)),"",VLOOKUP(B53,data!$A$3:$AW$102,30,FALSE))</f>
        <v/>
      </c>
      <c r="M53" s="725"/>
      <c r="N53" s="725" t="str">
        <f>IF(ISERROR(VLOOKUP(B53,data!$A$3:$AW$102,2,FALSE)),"",VLOOKUP(B53,data!$A$3:$AW$102,35,FALSE))</f>
        <v/>
      </c>
      <c r="O53" s="725"/>
      <c r="P53" s="724" t="str">
        <f>IF(ISERROR(VLOOKUP(B53,data!$A$3:$AW$102,2,FALSE)),"",VLOOKUP(B53,data!$A$3:$AW$102,40,FALSE))</f>
        <v/>
      </c>
      <c r="Q53" s="724"/>
      <c r="R53" s="726" t="str">
        <f>IF(ISERROR(VLOOKUP(B53,data!$A$3:$AW$102,2,FALSE)),"",VLOOKUP(B53,data!$A$3:$AW$102,45,FALSE))</f>
        <v/>
      </c>
      <c r="S53" s="727"/>
      <c r="T53" s="690"/>
      <c r="U53" s="690"/>
    </row>
    <row r="54" spans="2:21" ht="16.5" customHeight="1">
      <c r="B54" s="728">
        <v>38</v>
      </c>
      <c r="C54" s="716" t="str">
        <f>IF(ISERROR(VLOOKUP(B54,data!$A$3:$AW$102,2,FALSE)),"",VLOOKUP(B54,data!$A$3:$AW$102,2,FALSE))</f>
        <v/>
      </c>
      <c r="D54" s="717" t="str">
        <f>IF(ISERROR(VLOOKUP(B54,data!$A$3:$AW$102,2,FALSE)),"",VLOOKUP(B54,data!$A$3:$AW$102,49,FALSE))</f>
        <v/>
      </c>
      <c r="E54" s="718"/>
      <c r="F54" s="719"/>
      <c r="G54" s="720" t="str">
        <f>IF(ISERROR(VLOOKUP(B54,data!$A$3:$AW$102,2,FALSE)),"",VLOOKUP(B54,data!$A$3:$AW$102,12,FALSE))</f>
        <v/>
      </c>
      <c r="H54" s="721" t="str">
        <f>IF(ISERROR(VLOOKUP(B54,競技者データ入力シート!$A$7:$N$106,2,FALSE)),"",VLOOKUP(B54,競技者データ入力シート!$A$7:$N$106,8,FALSE))</f>
        <v/>
      </c>
      <c r="I54" s="722" t="str">
        <f>IF(ISERROR(VLOOKUP(B54,data!$A$3:$AW$102,2,FALSE)),"",VLOOKUP(B54,data!$A$3:$AW$102,13,FALSE))</f>
        <v/>
      </c>
      <c r="J54" s="723" t="str">
        <f>IF(ISERROR(VLOOKUP(B54,data!$A$3:$AW$102,2,FALSE)),"",VLOOKUP(B54,data!$A$3:$AW$102,25,FALSE))</f>
        <v/>
      </c>
      <c r="K54" s="724"/>
      <c r="L54" s="725" t="str">
        <f>IF(ISERROR(VLOOKUP(B54,data!$A$3:$AW$102,2,FALSE)),"",VLOOKUP(B54,data!$A$3:$AW$102,30,FALSE))</f>
        <v/>
      </c>
      <c r="M54" s="725"/>
      <c r="N54" s="725" t="str">
        <f>IF(ISERROR(VLOOKUP(B54,data!$A$3:$AW$102,2,FALSE)),"",VLOOKUP(B54,data!$A$3:$AW$102,35,FALSE))</f>
        <v/>
      </c>
      <c r="O54" s="725"/>
      <c r="P54" s="724" t="str">
        <f>IF(ISERROR(VLOOKUP(B54,data!$A$3:$AW$102,2,FALSE)),"",VLOOKUP(B54,data!$A$3:$AW$102,40,FALSE))</f>
        <v/>
      </c>
      <c r="Q54" s="724"/>
      <c r="R54" s="726" t="str">
        <f>IF(ISERROR(VLOOKUP(B54,data!$A$3:$AW$102,2,FALSE)),"",VLOOKUP(B54,data!$A$3:$AW$102,45,FALSE))</f>
        <v/>
      </c>
      <c r="S54" s="727"/>
      <c r="T54" s="690"/>
      <c r="U54" s="690"/>
    </row>
    <row r="55" spans="2:21" ht="16.5" customHeight="1">
      <c r="B55" s="728">
        <v>39</v>
      </c>
      <c r="C55" s="716" t="str">
        <f>IF(ISERROR(VLOOKUP(B55,data!$A$3:$AW$102,2,FALSE)),"",VLOOKUP(B55,data!$A$3:$AW$102,2,FALSE))</f>
        <v/>
      </c>
      <c r="D55" s="717" t="str">
        <f>IF(ISERROR(VLOOKUP(B55,data!$A$3:$AW$102,2,FALSE)),"",VLOOKUP(B55,data!$A$3:$AW$102,49,FALSE))</f>
        <v/>
      </c>
      <c r="E55" s="718"/>
      <c r="F55" s="719"/>
      <c r="G55" s="720" t="str">
        <f>IF(ISERROR(VLOOKUP(B55,data!$A$3:$AW$102,2,FALSE)),"",VLOOKUP(B55,data!$A$3:$AW$102,12,FALSE))</f>
        <v/>
      </c>
      <c r="H55" s="721" t="str">
        <f>IF(ISERROR(VLOOKUP(B55,競技者データ入力シート!$A$7:$N$106,2,FALSE)),"",VLOOKUP(B55,競技者データ入力シート!$A$7:$N$106,8,FALSE))</f>
        <v/>
      </c>
      <c r="I55" s="722" t="str">
        <f>IF(ISERROR(VLOOKUP(B55,data!$A$3:$AW$102,2,FALSE)),"",VLOOKUP(B55,data!$A$3:$AW$102,13,FALSE))</f>
        <v/>
      </c>
      <c r="J55" s="723" t="str">
        <f>IF(ISERROR(VLOOKUP(B55,data!$A$3:$AW$102,2,FALSE)),"",VLOOKUP(B55,data!$A$3:$AW$102,25,FALSE))</f>
        <v/>
      </c>
      <c r="K55" s="724"/>
      <c r="L55" s="725" t="str">
        <f>IF(ISERROR(VLOOKUP(B55,data!$A$3:$AW$102,2,FALSE)),"",VLOOKUP(B55,data!$A$3:$AW$102,30,FALSE))</f>
        <v/>
      </c>
      <c r="M55" s="725"/>
      <c r="N55" s="725" t="str">
        <f>IF(ISERROR(VLOOKUP(B55,data!$A$3:$AW$102,2,FALSE)),"",VLOOKUP(B55,data!$A$3:$AW$102,35,FALSE))</f>
        <v/>
      </c>
      <c r="O55" s="725"/>
      <c r="P55" s="724" t="str">
        <f>IF(ISERROR(VLOOKUP(B55,data!$A$3:$AW$102,2,FALSE)),"",VLOOKUP(B55,data!$A$3:$AW$102,40,FALSE))</f>
        <v/>
      </c>
      <c r="Q55" s="724"/>
      <c r="R55" s="726" t="str">
        <f>IF(ISERROR(VLOOKUP(B55,data!$A$3:$AW$102,2,FALSE)),"",VLOOKUP(B55,data!$A$3:$AW$102,45,FALSE))</f>
        <v/>
      </c>
      <c r="S55" s="727"/>
      <c r="T55" s="690"/>
      <c r="U55" s="690"/>
    </row>
    <row r="56" spans="2:21" ht="16.5" customHeight="1">
      <c r="B56" s="729">
        <v>40</v>
      </c>
      <c r="C56" s="730" t="str">
        <f>IF(ISERROR(VLOOKUP(B56,data!$A$3:$AW$102,2,FALSE)),"",VLOOKUP(B56,data!$A$3:$AW$102,2,FALSE))</f>
        <v/>
      </c>
      <c r="D56" s="731" t="str">
        <f>IF(ISERROR(VLOOKUP(B56,data!$A$3:$AW$102,2,FALSE)),"",VLOOKUP(B56,data!$A$3:$AW$102,49,FALSE))</f>
        <v/>
      </c>
      <c r="E56" s="732"/>
      <c r="F56" s="733"/>
      <c r="G56" s="734" t="str">
        <f>IF(ISERROR(VLOOKUP(B56,data!$A$3:$AW$102,2,FALSE)),"",VLOOKUP(B56,data!$A$3:$AW$102,12,FALSE))</f>
        <v/>
      </c>
      <c r="H56" s="735" t="str">
        <f>IF(ISERROR(VLOOKUP(B56,競技者データ入力シート!$A$7:$N$106,2,FALSE)),"",VLOOKUP(B56,競技者データ入力シート!$A$7:$N$106,8,FALSE))</f>
        <v/>
      </c>
      <c r="I56" s="736" t="str">
        <f>IF(ISERROR(VLOOKUP(B56,data!$A$3:$AW$102,2,FALSE)),"",VLOOKUP(B56,data!$A$3:$AW$102,13,FALSE))</f>
        <v/>
      </c>
      <c r="J56" s="737" t="str">
        <f>IF(ISERROR(VLOOKUP(B56,data!$A$3:$AW$102,2,FALSE)),"",VLOOKUP(B56,data!$A$3:$AW$102,25,FALSE))</f>
        <v/>
      </c>
      <c r="K56" s="738"/>
      <c r="L56" s="739" t="str">
        <f>IF(ISERROR(VLOOKUP(B56,data!$A$3:$AW$102,2,FALSE)),"",VLOOKUP(B56,data!$A$3:$AW$102,30,FALSE))</f>
        <v/>
      </c>
      <c r="M56" s="739"/>
      <c r="N56" s="739" t="str">
        <f>IF(ISERROR(VLOOKUP(B56,data!$A$3:$AW$102,2,FALSE)),"",VLOOKUP(B56,data!$A$3:$AW$102,35,FALSE))</f>
        <v/>
      </c>
      <c r="O56" s="739"/>
      <c r="P56" s="738" t="str">
        <f>IF(ISERROR(VLOOKUP(B56,data!$A$3:$AW$102,2,FALSE)),"",VLOOKUP(B56,data!$A$3:$AW$102,40,FALSE))</f>
        <v/>
      </c>
      <c r="Q56" s="738"/>
      <c r="R56" s="740" t="str">
        <f>IF(ISERROR(VLOOKUP(B56,data!$A$3:$AW$102,2,FALSE)),"",VLOOKUP(B56,data!$A$3:$AW$102,45,FALSE))</f>
        <v/>
      </c>
      <c r="S56" s="741"/>
      <c r="T56" s="690"/>
      <c r="U56" s="690"/>
    </row>
    <row r="57" spans="2:21" ht="16.5" customHeight="1">
      <c r="B57" s="715">
        <v>41</v>
      </c>
      <c r="C57" s="716" t="str">
        <f>IF(ISERROR(VLOOKUP(B57,data!$A$3:$AW$102,2,FALSE)),"",VLOOKUP(B57,data!$A$3:$AW$102,2,FALSE))</f>
        <v/>
      </c>
      <c r="D57" s="717" t="str">
        <f>IF(ISERROR(VLOOKUP(B57,data!$A$3:$AW$102,2,FALSE)),"",VLOOKUP(B57,data!$A$3:$AW$102,49,FALSE))</f>
        <v/>
      </c>
      <c r="E57" s="718"/>
      <c r="F57" s="719"/>
      <c r="G57" s="720" t="str">
        <f>IF(ISERROR(VLOOKUP(B57,data!$A$3:$AW$102,2,FALSE)),"",VLOOKUP(B57,data!$A$3:$AW$102,12,FALSE))</f>
        <v/>
      </c>
      <c r="H57" s="721" t="str">
        <f>IF(ISERROR(VLOOKUP(B57,競技者データ入力シート!$A$7:$N$106,2,FALSE)),"",VLOOKUP(B57,競技者データ入力シート!$A$7:$N$106,8,FALSE))</f>
        <v/>
      </c>
      <c r="I57" s="722" t="str">
        <f>IF(ISERROR(VLOOKUP(B57,data!$A$3:$AW$102,2,FALSE)),"",VLOOKUP(B57,data!$A$3:$AW$102,13,FALSE))</f>
        <v/>
      </c>
      <c r="J57" s="723" t="str">
        <f>IF(ISERROR(VLOOKUP(B57,data!$A$3:$AW$102,2,FALSE)),"",VLOOKUP(B57,data!$A$3:$AW$102,25,FALSE))</f>
        <v/>
      </c>
      <c r="K57" s="724"/>
      <c r="L57" s="725" t="str">
        <f>IF(ISERROR(VLOOKUP(B57,data!$A$3:$AW$102,2,FALSE)),"",VLOOKUP(B57,data!$A$3:$AW$102,30,FALSE))</f>
        <v/>
      </c>
      <c r="M57" s="725"/>
      <c r="N57" s="725" t="str">
        <f>IF(ISERROR(VLOOKUP(B57,data!$A$3:$AW$102,2,FALSE)),"",VLOOKUP(B57,data!$A$3:$AW$102,35,FALSE))</f>
        <v/>
      </c>
      <c r="O57" s="725"/>
      <c r="P57" s="724" t="str">
        <f>IF(ISERROR(VLOOKUP(B57,data!$A$3:$AW$102,2,FALSE)),"",VLOOKUP(B57,data!$A$3:$AW$102,40,FALSE))</f>
        <v/>
      </c>
      <c r="Q57" s="724"/>
      <c r="R57" s="726" t="str">
        <f>IF(ISERROR(VLOOKUP(B57,data!$A$3:$AW$102,2,FALSE)),"",VLOOKUP(B57,data!$A$3:$AW$102,45,FALSE))</f>
        <v/>
      </c>
      <c r="S57" s="727"/>
      <c r="T57" s="690"/>
      <c r="U57" s="690"/>
    </row>
    <row r="58" spans="2:21" ht="16.5" customHeight="1">
      <c r="B58" s="728">
        <v>42</v>
      </c>
      <c r="C58" s="716" t="str">
        <f>IF(ISERROR(VLOOKUP(B58,data!$A$3:$AW$102,2,FALSE)),"",VLOOKUP(B58,data!$A$3:$AW$102,2,FALSE))</f>
        <v/>
      </c>
      <c r="D58" s="717" t="str">
        <f>IF(ISERROR(VLOOKUP(B58,data!$A$3:$AW$102,2,FALSE)),"",VLOOKUP(B58,data!$A$3:$AW$102,49,FALSE))</f>
        <v/>
      </c>
      <c r="E58" s="718"/>
      <c r="F58" s="719"/>
      <c r="G58" s="720" t="str">
        <f>IF(ISERROR(VLOOKUP(B58,data!$A$3:$AW$102,2,FALSE)),"",VLOOKUP(B58,data!$A$3:$AW$102,12,FALSE))</f>
        <v/>
      </c>
      <c r="H58" s="721" t="str">
        <f>IF(ISERROR(VLOOKUP(B58,競技者データ入力シート!$A$7:$N$106,2,FALSE)),"",VLOOKUP(B58,競技者データ入力シート!$A$7:$N$106,8,FALSE))</f>
        <v/>
      </c>
      <c r="I58" s="722" t="str">
        <f>IF(ISERROR(VLOOKUP(B58,data!$A$3:$AW$102,2,FALSE)),"",VLOOKUP(B58,data!$A$3:$AW$102,13,FALSE))</f>
        <v/>
      </c>
      <c r="J58" s="723" t="str">
        <f>IF(ISERROR(VLOOKUP(B58,data!$A$3:$AW$102,2,FALSE)),"",VLOOKUP(B58,data!$A$3:$AW$102,25,FALSE))</f>
        <v/>
      </c>
      <c r="K58" s="724"/>
      <c r="L58" s="725" t="str">
        <f>IF(ISERROR(VLOOKUP(B58,data!$A$3:$AW$102,2,FALSE)),"",VLOOKUP(B58,data!$A$3:$AW$102,30,FALSE))</f>
        <v/>
      </c>
      <c r="M58" s="725"/>
      <c r="N58" s="725" t="str">
        <f>IF(ISERROR(VLOOKUP(B58,data!$A$3:$AW$102,2,FALSE)),"",VLOOKUP(B58,data!$A$3:$AW$102,35,FALSE))</f>
        <v/>
      </c>
      <c r="O58" s="725"/>
      <c r="P58" s="724" t="str">
        <f>IF(ISERROR(VLOOKUP(B58,data!$A$3:$AW$102,2,FALSE)),"",VLOOKUP(B58,data!$A$3:$AW$102,40,FALSE))</f>
        <v/>
      </c>
      <c r="Q58" s="724"/>
      <c r="R58" s="726" t="str">
        <f>IF(ISERROR(VLOOKUP(B58,data!$A$3:$AW$102,2,FALSE)),"",VLOOKUP(B58,data!$A$3:$AW$102,45,FALSE))</f>
        <v/>
      </c>
      <c r="S58" s="727"/>
      <c r="T58" s="690"/>
      <c r="U58" s="690"/>
    </row>
    <row r="59" spans="2:21" ht="16.5" customHeight="1">
      <c r="B59" s="728">
        <v>43</v>
      </c>
      <c r="C59" s="716" t="str">
        <f>IF(ISERROR(VLOOKUP(B59,data!$A$3:$AW$102,2,FALSE)),"",VLOOKUP(B59,data!$A$3:$AW$102,2,FALSE))</f>
        <v/>
      </c>
      <c r="D59" s="717" t="str">
        <f>IF(ISERROR(VLOOKUP(B59,data!$A$3:$AW$102,2,FALSE)),"",VLOOKUP(B59,data!$A$3:$AW$102,49,FALSE))</f>
        <v/>
      </c>
      <c r="E59" s="718"/>
      <c r="F59" s="719"/>
      <c r="G59" s="720" t="str">
        <f>IF(ISERROR(VLOOKUP(B59,data!$A$3:$AW$102,2,FALSE)),"",VLOOKUP(B59,data!$A$3:$AW$102,12,FALSE))</f>
        <v/>
      </c>
      <c r="H59" s="721" t="str">
        <f>IF(ISERROR(VLOOKUP(B59,競技者データ入力シート!$A$7:$N$106,2,FALSE)),"",VLOOKUP(B59,競技者データ入力シート!$A$7:$N$106,8,FALSE))</f>
        <v/>
      </c>
      <c r="I59" s="722" t="str">
        <f>IF(ISERROR(VLOOKUP(B59,data!$A$3:$AW$102,2,FALSE)),"",VLOOKUP(B59,data!$A$3:$AW$102,13,FALSE))</f>
        <v/>
      </c>
      <c r="J59" s="723" t="str">
        <f>IF(ISERROR(VLOOKUP(B59,data!$A$3:$AW$102,2,FALSE)),"",VLOOKUP(B59,data!$A$3:$AW$102,25,FALSE))</f>
        <v/>
      </c>
      <c r="K59" s="724"/>
      <c r="L59" s="725" t="str">
        <f>IF(ISERROR(VLOOKUP(B59,data!$A$3:$AW$102,2,FALSE)),"",VLOOKUP(B59,data!$A$3:$AW$102,30,FALSE))</f>
        <v/>
      </c>
      <c r="M59" s="725"/>
      <c r="N59" s="725" t="str">
        <f>IF(ISERROR(VLOOKUP(B59,data!$A$3:$AW$102,2,FALSE)),"",VLOOKUP(B59,data!$A$3:$AW$102,35,FALSE))</f>
        <v/>
      </c>
      <c r="O59" s="725"/>
      <c r="P59" s="724" t="str">
        <f>IF(ISERROR(VLOOKUP(B59,data!$A$3:$AW$102,2,FALSE)),"",VLOOKUP(B59,data!$A$3:$AW$102,40,FALSE))</f>
        <v/>
      </c>
      <c r="Q59" s="724"/>
      <c r="R59" s="726" t="str">
        <f>IF(ISERROR(VLOOKUP(B59,data!$A$3:$AW$102,2,FALSE)),"",VLOOKUP(B59,data!$A$3:$AW$102,45,FALSE))</f>
        <v/>
      </c>
      <c r="S59" s="727"/>
      <c r="T59" s="690"/>
      <c r="U59" s="690"/>
    </row>
    <row r="60" spans="2:21" ht="16.5" customHeight="1">
      <c r="B60" s="728">
        <v>44</v>
      </c>
      <c r="C60" s="716" t="str">
        <f>IF(ISERROR(VLOOKUP(B60,data!$A$3:$AW$102,2,FALSE)),"",VLOOKUP(B60,data!$A$3:$AW$102,2,FALSE))</f>
        <v/>
      </c>
      <c r="D60" s="717" t="str">
        <f>IF(ISERROR(VLOOKUP(B60,data!$A$3:$AW$102,2,FALSE)),"",VLOOKUP(B60,data!$A$3:$AW$102,49,FALSE))</f>
        <v/>
      </c>
      <c r="E60" s="718"/>
      <c r="F60" s="719"/>
      <c r="G60" s="720" t="str">
        <f>IF(ISERROR(VLOOKUP(B60,data!$A$3:$AW$102,2,FALSE)),"",VLOOKUP(B60,data!$A$3:$AW$102,12,FALSE))</f>
        <v/>
      </c>
      <c r="H60" s="721" t="str">
        <f>IF(ISERROR(VLOOKUP(B60,競技者データ入力シート!$A$7:$N$106,2,FALSE)),"",VLOOKUP(B60,競技者データ入力シート!$A$7:$N$106,8,FALSE))</f>
        <v/>
      </c>
      <c r="I60" s="722" t="str">
        <f>IF(ISERROR(VLOOKUP(B60,data!$A$3:$AW$102,2,FALSE)),"",VLOOKUP(B60,data!$A$3:$AW$102,13,FALSE))</f>
        <v/>
      </c>
      <c r="J60" s="723" t="str">
        <f>IF(ISERROR(VLOOKUP(B60,data!$A$3:$AW$102,2,FALSE)),"",VLOOKUP(B60,data!$A$3:$AW$102,25,FALSE))</f>
        <v/>
      </c>
      <c r="K60" s="724"/>
      <c r="L60" s="725" t="str">
        <f>IF(ISERROR(VLOOKUP(B60,data!$A$3:$AW$102,2,FALSE)),"",VLOOKUP(B60,data!$A$3:$AW$102,30,FALSE))</f>
        <v/>
      </c>
      <c r="M60" s="725"/>
      <c r="N60" s="725" t="str">
        <f>IF(ISERROR(VLOOKUP(B60,data!$A$3:$AW$102,2,FALSE)),"",VLOOKUP(B60,data!$A$3:$AW$102,35,FALSE))</f>
        <v/>
      </c>
      <c r="O60" s="725"/>
      <c r="P60" s="724" t="str">
        <f>IF(ISERROR(VLOOKUP(B60,data!$A$3:$AW$102,2,FALSE)),"",VLOOKUP(B60,data!$A$3:$AW$102,40,FALSE))</f>
        <v/>
      </c>
      <c r="Q60" s="724"/>
      <c r="R60" s="726" t="str">
        <f>IF(ISERROR(VLOOKUP(B60,data!$A$3:$AW$102,2,FALSE)),"",VLOOKUP(B60,data!$A$3:$AW$102,45,FALSE))</f>
        <v/>
      </c>
      <c r="S60" s="727"/>
      <c r="T60" s="690"/>
      <c r="U60" s="690"/>
    </row>
    <row r="61" spans="2:21" ht="16.5" customHeight="1">
      <c r="B61" s="729">
        <v>45</v>
      </c>
      <c r="C61" s="730" t="str">
        <f>IF(ISERROR(VLOOKUP(B61,data!$A$3:$AW$102,2,FALSE)),"",VLOOKUP(B61,data!$A$3:$AW$102,2,FALSE))</f>
        <v/>
      </c>
      <c r="D61" s="731" t="str">
        <f>IF(ISERROR(VLOOKUP(B61,data!$A$3:$AW$102,2,FALSE)),"",VLOOKUP(B61,data!$A$3:$AW$102,49,FALSE))</f>
        <v/>
      </c>
      <c r="E61" s="732"/>
      <c r="F61" s="733"/>
      <c r="G61" s="734" t="str">
        <f>IF(ISERROR(VLOOKUP(B61,data!$A$3:$AW$102,2,FALSE)),"",VLOOKUP(B61,data!$A$3:$AW$102,12,FALSE))</f>
        <v/>
      </c>
      <c r="H61" s="735" t="str">
        <f>IF(ISERROR(VLOOKUP(B61,競技者データ入力シート!$A$7:$N$106,2,FALSE)),"",VLOOKUP(B61,競技者データ入力シート!$A$7:$N$106,8,FALSE))</f>
        <v/>
      </c>
      <c r="I61" s="736" t="str">
        <f>IF(ISERROR(VLOOKUP(B61,data!$A$3:$AW$102,2,FALSE)),"",VLOOKUP(B61,data!$A$3:$AW$102,13,FALSE))</f>
        <v/>
      </c>
      <c r="J61" s="737" t="str">
        <f>IF(ISERROR(VLOOKUP(B61,data!$A$3:$AW$102,2,FALSE)),"",VLOOKUP(B61,data!$A$3:$AW$102,25,FALSE))</f>
        <v/>
      </c>
      <c r="K61" s="738"/>
      <c r="L61" s="739" t="str">
        <f>IF(ISERROR(VLOOKUP(B61,data!$A$3:$AW$102,2,FALSE)),"",VLOOKUP(B61,data!$A$3:$AW$102,30,FALSE))</f>
        <v/>
      </c>
      <c r="M61" s="739"/>
      <c r="N61" s="739" t="str">
        <f>IF(ISERROR(VLOOKUP(B61,data!$A$3:$AW$102,2,FALSE)),"",VLOOKUP(B61,data!$A$3:$AW$102,35,FALSE))</f>
        <v/>
      </c>
      <c r="O61" s="739"/>
      <c r="P61" s="738" t="str">
        <f>IF(ISERROR(VLOOKUP(B61,data!$A$3:$AW$102,2,FALSE)),"",VLOOKUP(B61,data!$A$3:$AW$102,40,FALSE))</f>
        <v/>
      </c>
      <c r="Q61" s="738"/>
      <c r="R61" s="740" t="str">
        <f>IF(ISERROR(VLOOKUP(B61,data!$A$3:$AW$102,2,FALSE)),"",VLOOKUP(B61,data!$A$3:$AW$102,45,FALSE))</f>
        <v/>
      </c>
      <c r="S61" s="741"/>
      <c r="T61" s="690"/>
      <c r="U61" s="690"/>
    </row>
    <row r="62" spans="2:21" ht="16.5" customHeight="1">
      <c r="B62" s="715">
        <v>46</v>
      </c>
      <c r="C62" s="716" t="str">
        <f>IF(ISERROR(VLOOKUP(B62,data!$A$3:$AW$102,2,FALSE)),"",VLOOKUP(B62,data!$A$3:$AW$102,2,FALSE))</f>
        <v/>
      </c>
      <c r="D62" s="717" t="str">
        <f>IF(ISERROR(VLOOKUP(B62,data!$A$3:$AW$102,2,FALSE)),"",VLOOKUP(B62,data!$A$3:$AW$102,49,FALSE))</f>
        <v/>
      </c>
      <c r="E62" s="718"/>
      <c r="F62" s="719"/>
      <c r="G62" s="720" t="str">
        <f>IF(ISERROR(VLOOKUP(B62,data!$A$3:$AW$102,2,FALSE)),"",VLOOKUP(B62,data!$A$3:$AW$102,12,FALSE))</f>
        <v/>
      </c>
      <c r="H62" s="721" t="str">
        <f>IF(ISERROR(VLOOKUP(B62,競技者データ入力シート!$A$7:$N$106,2,FALSE)),"",VLOOKUP(B62,競技者データ入力シート!$A$7:$N$106,8,FALSE))</f>
        <v/>
      </c>
      <c r="I62" s="722" t="str">
        <f>IF(ISERROR(VLOOKUP(B62,data!$A$3:$AW$102,2,FALSE)),"",VLOOKUP(B62,data!$A$3:$AW$102,13,FALSE))</f>
        <v/>
      </c>
      <c r="J62" s="723" t="str">
        <f>IF(ISERROR(VLOOKUP(B62,data!$A$3:$AW$102,2,FALSE)),"",VLOOKUP(B62,data!$A$3:$AW$102,25,FALSE))</f>
        <v/>
      </c>
      <c r="K62" s="724"/>
      <c r="L62" s="725" t="str">
        <f>IF(ISERROR(VLOOKUP(B62,data!$A$3:$AW$102,2,FALSE)),"",VLOOKUP(B62,data!$A$3:$AW$102,30,FALSE))</f>
        <v/>
      </c>
      <c r="M62" s="725"/>
      <c r="N62" s="725" t="str">
        <f>IF(ISERROR(VLOOKUP(B62,data!$A$3:$AW$102,2,FALSE)),"",VLOOKUP(B62,data!$A$3:$AW$102,35,FALSE))</f>
        <v/>
      </c>
      <c r="O62" s="725"/>
      <c r="P62" s="724" t="str">
        <f>IF(ISERROR(VLOOKUP(B62,data!$A$3:$AW$102,2,FALSE)),"",VLOOKUP(B62,data!$A$3:$AW$102,40,FALSE))</f>
        <v/>
      </c>
      <c r="Q62" s="724"/>
      <c r="R62" s="726" t="str">
        <f>IF(ISERROR(VLOOKUP(B62,data!$A$3:$AW$102,2,FALSE)),"",VLOOKUP(B62,data!$A$3:$AW$102,45,FALSE))</f>
        <v/>
      </c>
      <c r="S62" s="727"/>
      <c r="T62" s="690"/>
      <c r="U62" s="690"/>
    </row>
    <row r="63" spans="2:21" ht="16.5" customHeight="1">
      <c r="B63" s="728">
        <v>47</v>
      </c>
      <c r="C63" s="716" t="str">
        <f>IF(ISERROR(VLOOKUP(B63,data!$A$3:$AW$102,2,FALSE)),"",VLOOKUP(B63,data!$A$3:$AW$102,2,FALSE))</f>
        <v/>
      </c>
      <c r="D63" s="717" t="str">
        <f>IF(ISERROR(VLOOKUP(B63,data!$A$3:$AW$102,2,FALSE)),"",VLOOKUP(B63,data!$A$3:$AW$102,49,FALSE))</f>
        <v/>
      </c>
      <c r="E63" s="718"/>
      <c r="F63" s="719"/>
      <c r="G63" s="720" t="str">
        <f>IF(ISERROR(VLOOKUP(B63,data!$A$3:$AW$102,2,FALSE)),"",VLOOKUP(B63,data!$A$3:$AW$102,12,FALSE))</f>
        <v/>
      </c>
      <c r="H63" s="721" t="str">
        <f>IF(ISERROR(VLOOKUP(B63,競技者データ入力シート!$A$7:$N$106,2,FALSE)),"",VLOOKUP(B63,競技者データ入力シート!$A$7:$N$106,8,FALSE))</f>
        <v/>
      </c>
      <c r="I63" s="722" t="str">
        <f>IF(ISERROR(VLOOKUP(B63,data!$A$3:$AW$102,2,FALSE)),"",VLOOKUP(B63,data!$A$3:$AW$102,13,FALSE))</f>
        <v/>
      </c>
      <c r="J63" s="723" t="str">
        <f>IF(ISERROR(VLOOKUP(B63,data!$A$3:$AW$102,2,FALSE)),"",VLOOKUP(B63,data!$A$3:$AW$102,25,FALSE))</f>
        <v/>
      </c>
      <c r="K63" s="724"/>
      <c r="L63" s="725" t="str">
        <f>IF(ISERROR(VLOOKUP(B63,data!$A$3:$AW$102,2,FALSE)),"",VLOOKUP(B63,data!$A$3:$AW$102,30,FALSE))</f>
        <v/>
      </c>
      <c r="M63" s="725"/>
      <c r="N63" s="725" t="str">
        <f>IF(ISERROR(VLOOKUP(B63,data!$A$3:$AW$102,2,FALSE)),"",VLOOKUP(B63,data!$A$3:$AW$102,35,FALSE))</f>
        <v/>
      </c>
      <c r="O63" s="725"/>
      <c r="P63" s="724" t="str">
        <f>IF(ISERROR(VLOOKUP(B63,data!$A$3:$AW$102,2,FALSE)),"",VLOOKUP(B63,data!$A$3:$AW$102,40,FALSE))</f>
        <v/>
      </c>
      <c r="Q63" s="724"/>
      <c r="R63" s="726" t="str">
        <f>IF(ISERROR(VLOOKUP(B63,data!$A$3:$AW$102,2,FALSE)),"",VLOOKUP(B63,data!$A$3:$AW$102,45,FALSE))</f>
        <v/>
      </c>
      <c r="S63" s="727"/>
      <c r="T63" s="690"/>
      <c r="U63" s="690"/>
    </row>
    <row r="64" spans="2:21" ht="16.5" customHeight="1">
      <c r="B64" s="728">
        <v>48</v>
      </c>
      <c r="C64" s="716" t="str">
        <f>IF(ISERROR(VLOOKUP(B64,data!$A$3:$AW$102,2,FALSE)),"",VLOOKUP(B64,data!$A$3:$AW$102,2,FALSE))</f>
        <v/>
      </c>
      <c r="D64" s="717" t="str">
        <f>IF(ISERROR(VLOOKUP(B64,data!$A$3:$AW$102,2,FALSE)),"",VLOOKUP(B64,data!$A$3:$AW$102,49,FALSE))</f>
        <v/>
      </c>
      <c r="E64" s="718"/>
      <c r="F64" s="719"/>
      <c r="G64" s="720" t="str">
        <f>IF(ISERROR(VLOOKUP(B64,data!$A$3:$AW$102,2,FALSE)),"",VLOOKUP(B64,data!$A$3:$AW$102,12,FALSE))</f>
        <v/>
      </c>
      <c r="H64" s="721" t="str">
        <f>IF(ISERROR(VLOOKUP(B64,競技者データ入力シート!$A$7:$N$106,2,FALSE)),"",VLOOKUP(B64,競技者データ入力シート!$A$7:$N$106,8,FALSE))</f>
        <v/>
      </c>
      <c r="I64" s="722" t="str">
        <f>IF(ISERROR(VLOOKUP(B64,data!$A$3:$AW$102,2,FALSE)),"",VLOOKUP(B64,data!$A$3:$AW$102,13,FALSE))</f>
        <v/>
      </c>
      <c r="J64" s="723" t="str">
        <f>IF(ISERROR(VLOOKUP(B64,data!$A$3:$AW$102,2,FALSE)),"",VLOOKUP(B64,data!$A$3:$AW$102,25,FALSE))</f>
        <v/>
      </c>
      <c r="K64" s="724"/>
      <c r="L64" s="725" t="str">
        <f>IF(ISERROR(VLOOKUP(B64,data!$A$3:$AW$102,2,FALSE)),"",VLOOKUP(B64,data!$A$3:$AW$102,30,FALSE))</f>
        <v/>
      </c>
      <c r="M64" s="725"/>
      <c r="N64" s="725" t="str">
        <f>IF(ISERROR(VLOOKUP(B64,data!$A$3:$AW$102,2,FALSE)),"",VLOOKUP(B64,data!$A$3:$AW$102,35,FALSE))</f>
        <v/>
      </c>
      <c r="O64" s="725"/>
      <c r="P64" s="724" t="str">
        <f>IF(ISERROR(VLOOKUP(B64,data!$A$3:$AW$102,2,FALSE)),"",VLOOKUP(B64,data!$A$3:$AW$102,40,FALSE))</f>
        <v/>
      </c>
      <c r="Q64" s="724"/>
      <c r="R64" s="726" t="str">
        <f>IF(ISERROR(VLOOKUP(B64,data!$A$3:$AW$102,2,FALSE)),"",VLOOKUP(B64,data!$A$3:$AW$102,45,FALSE))</f>
        <v/>
      </c>
      <c r="S64" s="727"/>
      <c r="T64" s="690"/>
      <c r="U64" s="690"/>
    </row>
    <row r="65" spans="2:21" ht="16.5" customHeight="1">
      <c r="B65" s="728">
        <v>49</v>
      </c>
      <c r="C65" s="716" t="str">
        <f>IF(ISERROR(VLOOKUP(B65,data!$A$3:$AW$102,2,FALSE)),"",VLOOKUP(B65,data!$A$3:$AW$102,2,FALSE))</f>
        <v/>
      </c>
      <c r="D65" s="717" t="str">
        <f>IF(ISERROR(VLOOKUP(B65,data!$A$3:$AW$102,2,FALSE)),"",VLOOKUP(B65,data!$A$3:$AW$102,49,FALSE))</f>
        <v/>
      </c>
      <c r="E65" s="718"/>
      <c r="F65" s="719"/>
      <c r="G65" s="720" t="str">
        <f>IF(ISERROR(VLOOKUP(B65,data!$A$3:$AW$102,2,FALSE)),"",VLOOKUP(B65,data!$A$3:$AW$102,12,FALSE))</f>
        <v/>
      </c>
      <c r="H65" s="721" t="str">
        <f>IF(ISERROR(VLOOKUP(B65,競技者データ入力シート!$A$7:$N$106,2,FALSE)),"",VLOOKUP(B65,競技者データ入力シート!$A$7:$N$106,8,FALSE))</f>
        <v/>
      </c>
      <c r="I65" s="722" t="str">
        <f>IF(ISERROR(VLOOKUP(B65,data!$A$3:$AW$102,2,FALSE)),"",VLOOKUP(B65,data!$A$3:$AW$102,13,FALSE))</f>
        <v/>
      </c>
      <c r="J65" s="723" t="str">
        <f>IF(ISERROR(VLOOKUP(B65,data!$A$3:$AW$102,2,FALSE)),"",VLOOKUP(B65,data!$A$3:$AW$102,25,FALSE))</f>
        <v/>
      </c>
      <c r="K65" s="724"/>
      <c r="L65" s="725" t="str">
        <f>IF(ISERROR(VLOOKUP(B65,data!$A$3:$AW$102,2,FALSE)),"",VLOOKUP(B65,data!$A$3:$AW$102,30,FALSE))</f>
        <v/>
      </c>
      <c r="M65" s="725"/>
      <c r="N65" s="725" t="str">
        <f>IF(ISERROR(VLOOKUP(B65,data!$A$3:$AW$102,2,FALSE)),"",VLOOKUP(B65,data!$A$3:$AW$102,35,FALSE))</f>
        <v/>
      </c>
      <c r="O65" s="725"/>
      <c r="P65" s="724" t="str">
        <f>IF(ISERROR(VLOOKUP(B65,data!$A$3:$AW$102,2,FALSE)),"",VLOOKUP(B65,data!$A$3:$AW$102,40,FALSE))</f>
        <v/>
      </c>
      <c r="Q65" s="724"/>
      <c r="R65" s="726" t="str">
        <f>IF(ISERROR(VLOOKUP(B65,data!$A$3:$AW$102,2,FALSE)),"",VLOOKUP(B65,data!$A$3:$AW$102,45,FALSE))</f>
        <v/>
      </c>
      <c r="S65" s="727"/>
      <c r="T65" s="690"/>
      <c r="U65" s="690"/>
    </row>
    <row r="66" spans="2:21" ht="16.5" customHeight="1">
      <c r="B66" s="729">
        <v>50</v>
      </c>
      <c r="C66" s="730" t="str">
        <f>IF(ISERROR(VLOOKUP(B66,data!$A$3:$AW$102,2,FALSE)),"",VLOOKUP(B66,data!$A$3:$AW$102,2,FALSE))</f>
        <v/>
      </c>
      <c r="D66" s="731" t="str">
        <f>IF(ISERROR(VLOOKUP(B66,data!$A$3:$AW$102,2,FALSE)),"",VLOOKUP(B66,data!$A$3:$AW$102,49,FALSE))</f>
        <v/>
      </c>
      <c r="E66" s="732"/>
      <c r="F66" s="733"/>
      <c r="G66" s="734" t="str">
        <f>IF(ISERROR(VLOOKUP(B66,data!$A$3:$AW$102,2,FALSE)),"",VLOOKUP(B66,data!$A$3:$AW$102,12,FALSE))</f>
        <v/>
      </c>
      <c r="H66" s="735" t="str">
        <f>IF(ISERROR(VLOOKUP(B66,競技者データ入力シート!$A$7:$N$106,2,FALSE)),"",VLOOKUP(B66,競技者データ入力シート!$A$7:$N$106,8,FALSE))</f>
        <v/>
      </c>
      <c r="I66" s="736" t="str">
        <f>IF(ISERROR(VLOOKUP(B66,data!$A$3:$AW$102,2,FALSE)),"",VLOOKUP(B66,data!$A$3:$AW$102,13,FALSE))</f>
        <v/>
      </c>
      <c r="J66" s="737" t="str">
        <f>IF(ISERROR(VLOOKUP(B66,data!$A$3:$AW$102,2,FALSE)),"",VLOOKUP(B66,data!$A$3:$AW$102,25,FALSE))</f>
        <v/>
      </c>
      <c r="K66" s="738"/>
      <c r="L66" s="739" t="str">
        <f>IF(ISERROR(VLOOKUP(B66,data!$A$3:$AW$102,2,FALSE)),"",VLOOKUP(B66,data!$A$3:$AW$102,30,FALSE))</f>
        <v/>
      </c>
      <c r="M66" s="739"/>
      <c r="N66" s="739" t="str">
        <f>IF(ISERROR(VLOOKUP(B66,data!$A$3:$AW$102,2,FALSE)),"",VLOOKUP(B66,data!$A$3:$AW$102,35,FALSE))</f>
        <v/>
      </c>
      <c r="O66" s="739"/>
      <c r="P66" s="738" t="str">
        <f>IF(ISERROR(VLOOKUP(B66,data!$A$3:$AW$102,2,FALSE)),"",VLOOKUP(B66,data!$A$3:$AW$102,40,FALSE))</f>
        <v/>
      </c>
      <c r="Q66" s="738"/>
      <c r="R66" s="740" t="str">
        <f>IF(ISERROR(VLOOKUP(B66,data!$A$3:$AW$102,2,FALSE)),"",VLOOKUP(B66,data!$A$3:$AW$102,45,FALSE))</f>
        <v/>
      </c>
      <c r="S66" s="741"/>
      <c r="T66" s="690"/>
      <c r="U66" s="690"/>
    </row>
    <row r="67" spans="2:21" ht="16.5" customHeight="1">
      <c r="B67" s="715">
        <v>51</v>
      </c>
      <c r="C67" s="716" t="str">
        <f>IF(ISERROR(VLOOKUP(B67,data!$A$3:$AW$102,2,FALSE)),"",VLOOKUP(B67,data!$A$3:$AW$102,2,FALSE))</f>
        <v/>
      </c>
      <c r="D67" s="717" t="str">
        <f>IF(ISERROR(VLOOKUP(B67,data!$A$3:$AW$102,2,FALSE)),"",VLOOKUP(B67,data!$A$3:$AW$102,49,FALSE))</f>
        <v/>
      </c>
      <c r="E67" s="718"/>
      <c r="F67" s="719"/>
      <c r="G67" s="720" t="str">
        <f>IF(ISERROR(VLOOKUP(B67,data!$A$3:$AW$102,2,FALSE)),"",VLOOKUP(B67,data!$A$3:$AW$102,12,FALSE))</f>
        <v/>
      </c>
      <c r="H67" s="721" t="str">
        <f>IF(ISERROR(VLOOKUP(B67,競技者データ入力シート!$A$7:$N$106,2,FALSE)),"",VLOOKUP(B67,競技者データ入力シート!$A$7:$N$106,8,FALSE))</f>
        <v/>
      </c>
      <c r="I67" s="722" t="str">
        <f>IF(ISERROR(VLOOKUP(B67,data!$A$3:$AW$102,2,FALSE)),"",VLOOKUP(B67,data!$A$3:$AW$102,13,FALSE))</f>
        <v/>
      </c>
      <c r="J67" s="723" t="str">
        <f>IF(ISERROR(VLOOKUP(B67,data!$A$3:$AW$102,2,FALSE)),"",VLOOKUP(B67,data!$A$3:$AW$102,25,FALSE))</f>
        <v/>
      </c>
      <c r="K67" s="724"/>
      <c r="L67" s="725" t="str">
        <f>IF(ISERROR(VLOOKUP(B67,data!$A$3:$AW$102,2,FALSE)),"",VLOOKUP(B67,data!$A$3:$AW$102,30,FALSE))</f>
        <v/>
      </c>
      <c r="M67" s="725"/>
      <c r="N67" s="725" t="str">
        <f>IF(ISERROR(VLOOKUP(B67,data!$A$3:$AW$102,2,FALSE)),"",VLOOKUP(B67,data!$A$3:$AW$102,35,FALSE))</f>
        <v/>
      </c>
      <c r="O67" s="725"/>
      <c r="P67" s="724" t="str">
        <f>IF(ISERROR(VLOOKUP(B67,data!$A$3:$AW$102,2,FALSE)),"",VLOOKUP(B67,data!$A$3:$AW$102,40,FALSE))</f>
        <v/>
      </c>
      <c r="Q67" s="724"/>
      <c r="R67" s="726" t="str">
        <f>IF(ISERROR(VLOOKUP(B67,data!$A$3:$AW$102,2,FALSE)),"",VLOOKUP(B67,data!$A$3:$AW$102,45,FALSE))</f>
        <v/>
      </c>
      <c r="S67" s="727"/>
      <c r="T67" s="690"/>
      <c r="U67" s="690"/>
    </row>
    <row r="68" spans="2:21" ht="16.5" customHeight="1">
      <c r="B68" s="728">
        <v>52</v>
      </c>
      <c r="C68" s="716" t="str">
        <f>IF(ISERROR(VLOOKUP(B68,data!$A$3:$AW$102,2,FALSE)),"",VLOOKUP(B68,data!$A$3:$AW$102,2,FALSE))</f>
        <v/>
      </c>
      <c r="D68" s="717" t="str">
        <f>IF(ISERROR(VLOOKUP(B68,data!$A$3:$AW$102,2,FALSE)),"",VLOOKUP(B68,data!$A$3:$AW$102,49,FALSE))</f>
        <v/>
      </c>
      <c r="E68" s="718"/>
      <c r="F68" s="719"/>
      <c r="G68" s="720" t="str">
        <f>IF(ISERROR(VLOOKUP(B68,data!$A$3:$AW$102,2,FALSE)),"",VLOOKUP(B68,data!$A$3:$AW$102,12,FALSE))</f>
        <v/>
      </c>
      <c r="H68" s="721" t="str">
        <f>IF(ISERROR(VLOOKUP(B68,競技者データ入力シート!$A$7:$N$106,2,FALSE)),"",VLOOKUP(B68,競技者データ入力シート!$A$7:$N$106,8,FALSE))</f>
        <v/>
      </c>
      <c r="I68" s="722" t="str">
        <f>IF(ISERROR(VLOOKUP(B68,data!$A$3:$AW$102,2,FALSE)),"",VLOOKUP(B68,data!$A$3:$AW$102,13,FALSE))</f>
        <v/>
      </c>
      <c r="J68" s="723" t="str">
        <f>IF(ISERROR(VLOOKUP(B68,data!$A$3:$AW$102,2,FALSE)),"",VLOOKUP(B68,data!$A$3:$AW$102,25,FALSE))</f>
        <v/>
      </c>
      <c r="K68" s="724"/>
      <c r="L68" s="725" t="str">
        <f>IF(ISERROR(VLOOKUP(B68,data!$A$3:$AW$102,2,FALSE)),"",VLOOKUP(B68,data!$A$3:$AW$102,30,FALSE))</f>
        <v/>
      </c>
      <c r="M68" s="725"/>
      <c r="N68" s="725" t="str">
        <f>IF(ISERROR(VLOOKUP(B68,data!$A$3:$AW$102,2,FALSE)),"",VLOOKUP(B68,data!$A$3:$AW$102,35,FALSE))</f>
        <v/>
      </c>
      <c r="O68" s="725"/>
      <c r="P68" s="724" t="str">
        <f>IF(ISERROR(VLOOKUP(B68,data!$A$3:$AW$102,2,FALSE)),"",VLOOKUP(B68,data!$A$3:$AW$102,40,FALSE))</f>
        <v/>
      </c>
      <c r="Q68" s="724"/>
      <c r="R68" s="726" t="str">
        <f>IF(ISERROR(VLOOKUP(B68,data!$A$3:$AW$102,2,FALSE)),"",VLOOKUP(B68,data!$A$3:$AW$102,45,FALSE))</f>
        <v/>
      </c>
      <c r="S68" s="727"/>
      <c r="T68" s="690"/>
      <c r="U68" s="690"/>
    </row>
    <row r="69" spans="2:21" ht="16.5" customHeight="1">
      <c r="B69" s="728">
        <v>53</v>
      </c>
      <c r="C69" s="716" t="str">
        <f>IF(ISERROR(VLOOKUP(B69,data!$A$3:$AW$102,2,FALSE)),"",VLOOKUP(B69,data!$A$3:$AW$102,2,FALSE))</f>
        <v/>
      </c>
      <c r="D69" s="717" t="str">
        <f>IF(ISERROR(VLOOKUP(B69,data!$A$3:$AW$102,2,FALSE)),"",VLOOKUP(B69,data!$A$3:$AW$102,49,FALSE))</f>
        <v/>
      </c>
      <c r="E69" s="718"/>
      <c r="F69" s="719"/>
      <c r="G69" s="720" t="str">
        <f>IF(ISERROR(VLOOKUP(B69,data!$A$3:$AW$102,2,FALSE)),"",VLOOKUP(B69,data!$A$3:$AW$102,12,FALSE))</f>
        <v/>
      </c>
      <c r="H69" s="721" t="str">
        <f>IF(ISERROR(VLOOKUP(B69,競技者データ入力シート!$A$7:$N$106,2,FALSE)),"",VLOOKUP(B69,競技者データ入力シート!$A$7:$N$106,8,FALSE))</f>
        <v/>
      </c>
      <c r="I69" s="722" t="str">
        <f>IF(ISERROR(VLOOKUP(B69,data!$A$3:$AW$102,2,FALSE)),"",VLOOKUP(B69,data!$A$3:$AW$102,13,FALSE))</f>
        <v/>
      </c>
      <c r="J69" s="723" t="str">
        <f>IF(ISERROR(VLOOKUP(B69,data!$A$3:$AW$102,2,FALSE)),"",VLOOKUP(B69,data!$A$3:$AW$102,25,FALSE))</f>
        <v/>
      </c>
      <c r="K69" s="724"/>
      <c r="L69" s="725" t="str">
        <f>IF(ISERROR(VLOOKUP(B69,data!$A$3:$AW$102,2,FALSE)),"",VLOOKUP(B69,data!$A$3:$AW$102,30,FALSE))</f>
        <v/>
      </c>
      <c r="M69" s="725"/>
      <c r="N69" s="725" t="str">
        <f>IF(ISERROR(VLOOKUP(B69,data!$A$3:$AW$102,2,FALSE)),"",VLOOKUP(B69,data!$A$3:$AW$102,35,FALSE))</f>
        <v/>
      </c>
      <c r="O69" s="725"/>
      <c r="P69" s="724" t="str">
        <f>IF(ISERROR(VLOOKUP(B69,data!$A$3:$AW$102,2,FALSE)),"",VLOOKUP(B69,data!$A$3:$AW$102,40,FALSE))</f>
        <v/>
      </c>
      <c r="Q69" s="724"/>
      <c r="R69" s="726" t="str">
        <f>IF(ISERROR(VLOOKUP(B69,data!$A$3:$AW$102,2,FALSE)),"",VLOOKUP(B69,data!$A$3:$AW$102,45,FALSE))</f>
        <v/>
      </c>
      <c r="S69" s="727"/>
      <c r="T69" s="690"/>
      <c r="U69" s="690"/>
    </row>
    <row r="70" spans="2:21" ht="16.5" customHeight="1">
      <c r="B70" s="728">
        <v>54</v>
      </c>
      <c r="C70" s="716" t="str">
        <f>IF(ISERROR(VLOOKUP(B70,data!$A$3:$AW$102,2,FALSE)),"",VLOOKUP(B70,data!$A$3:$AW$102,2,FALSE))</f>
        <v/>
      </c>
      <c r="D70" s="717" t="str">
        <f>IF(ISERROR(VLOOKUP(B70,data!$A$3:$AW$102,2,FALSE)),"",VLOOKUP(B70,data!$A$3:$AW$102,49,FALSE))</f>
        <v/>
      </c>
      <c r="E70" s="718"/>
      <c r="F70" s="719"/>
      <c r="G70" s="720" t="str">
        <f>IF(ISERROR(VLOOKUP(B70,data!$A$3:$AW$102,2,FALSE)),"",VLOOKUP(B70,data!$A$3:$AW$102,12,FALSE))</f>
        <v/>
      </c>
      <c r="H70" s="721" t="str">
        <f>IF(ISERROR(VLOOKUP(B70,競技者データ入力シート!$A$7:$N$106,2,FALSE)),"",VLOOKUP(B70,競技者データ入力シート!$A$7:$N$106,8,FALSE))</f>
        <v/>
      </c>
      <c r="I70" s="722" t="str">
        <f>IF(ISERROR(VLOOKUP(B70,data!$A$3:$AW$102,2,FALSE)),"",VLOOKUP(B70,data!$A$3:$AW$102,13,FALSE))</f>
        <v/>
      </c>
      <c r="J70" s="723" t="str">
        <f>IF(ISERROR(VLOOKUP(B70,data!$A$3:$AW$102,2,FALSE)),"",VLOOKUP(B70,data!$A$3:$AW$102,25,FALSE))</f>
        <v/>
      </c>
      <c r="K70" s="724"/>
      <c r="L70" s="725" t="str">
        <f>IF(ISERROR(VLOOKUP(B70,data!$A$3:$AW$102,2,FALSE)),"",VLOOKUP(B70,data!$A$3:$AW$102,30,FALSE))</f>
        <v/>
      </c>
      <c r="M70" s="725"/>
      <c r="N70" s="725" t="str">
        <f>IF(ISERROR(VLOOKUP(B70,data!$A$3:$AW$102,2,FALSE)),"",VLOOKUP(B70,data!$A$3:$AW$102,35,FALSE))</f>
        <v/>
      </c>
      <c r="O70" s="725"/>
      <c r="P70" s="724" t="str">
        <f>IF(ISERROR(VLOOKUP(B70,data!$A$3:$AW$102,2,FALSE)),"",VLOOKUP(B70,data!$A$3:$AW$102,40,FALSE))</f>
        <v/>
      </c>
      <c r="Q70" s="724"/>
      <c r="R70" s="726" t="str">
        <f>IF(ISERROR(VLOOKUP(B70,data!$A$3:$AW$102,2,FALSE)),"",VLOOKUP(B70,data!$A$3:$AW$102,45,FALSE))</f>
        <v/>
      </c>
      <c r="S70" s="727"/>
      <c r="T70" s="690"/>
      <c r="U70" s="690"/>
    </row>
    <row r="71" spans="2:21" ht="16.5" customHeight="1">
      <c r="B71" s="729">
        <v>55</v>
      </c>
      <c r="C71" s="730" t="str">
        <f>IF(ISERROR(VLOOKUP(B71,data!$A$3:$AW$102,2,FALSE)),"",VLOOKUP(B71,data!$A$3:$AW$102,2,FALSE))</f>
        <v/>
      </c>
      <c r="D71" s="731" t="str">
        <f>IF(ISERROR(VLOOKUP(B71,data!$A$3:$AW$102,2,FALSE)),"",VLOOKUP(B71,data!$A$3:$AW$102,49,FALSE))</f>
        <v/>
      </c>
      <c r="E71" s="732"/>
      <c r="F71" s="733"/>
      <c r="G71" s="734" t="str">
        <f>IF(ISERROR(VLOOKUP(B71,data!$A$3:$AW$102,2,FALSE)),"",VLOOKUP(B71,data!$A$3:$AW$102,12,FALSE))</f>
        <v/>
      </c>
      <c r="H71" s="735" t="str">
        <f>IF(ISERROR(VLOOKUP(B71,競技者データ入力シート!$A$7:$N$106,2,FALSE)),"",VLOOKUP(B71,競技者データ入力シート!$A$7:$N$106,8,FALSE))</f>
        <v/>
      </c>
      <c r="I71" s="736" t="str">
        <f>IF(ISERROR(VLOOKUP(B71,data!$A$3:$AW$102,2,FALSE)),"",VLOOKUP(B71,data!$A$3:$AW$102,13,FALSE))</f>
        <v/>
      </c>
      <c r="J71" s="737" t="str">
        <f>IF(ISERROR(VLOOKUP(B71,data!$A$3:$AW$102,2,FALSE)),"",VLOOKUP(B71,data!$A$3:$AW$102,25,FALSE))</f>
        <v/>
      </c>
      <c r="K71" s="738"/>
      <c r="L71" s="739" t="str">
        <f>IF(ISERROR(VLOOKUP(B71,data!$A$3:$AW$102,2,FALSE)),"",VLOOKUP(B71,data!$A$3:$AW$102,30,FALSE))</f>
        <v/>
      </c>
      <c r="M71" s="739"/>
      <c r="N71" s="739" t="str">
        <f>IF(ISERROR(VLOOKUP(B71,data!$A$3:$AW$102,2,FALSE)),"",VLOOKUP(B71,data!$A$3:$AW$102,35,FALSE))</f>
        <v/>
      </c>
      <c r="O71" s="739"/>
      <c r="P71" s="738" t="str">
        <f>IF(ISERROR(VLOOKUP(B71,data!$A$3:$AW$102,2,FALSE)),"",VLOOKUP(B71,data!$A$3:$AW$102,40,FALSE))</f>
        <v/>
      </c>
      <c r="Q71" s="738"/>
      <c r="R71" s="740" t="str">
        <f>IF(ISERROR(VLOOKUP(B71,data!$A$3:$AW$102,2,FALSE)),"",VLOOKUP(B71,data!$A$3:$AW$102,45,FALSE))</f>
        <v/>
      </c>
      <c r="S71" s="741"/>
      <c r="T71" s="690"/>
      <c r="U71" s="690"/>
    </row>
    <row r="72" spans="2:21" ht="16.5" customHeight="1">
      <c r="B72" s="715">
        <v>56</v>
      </c>
      <c r="C72" s="716" t="str">
        <f>IF(ISERROR(VLOOKUP(B72,data!$A$3:$AW$102,2,FALSE)),"",VLOOKUP(B72,data!$A$3:$AW$102,2,FALSE))</f>
        <v/>
      </c>
      <c r="D72" s="717" t="str">
        <f>IF(ISERROR(VLOOKUP(B72,data!$A$3:$AW$102,2,FALSE)),"",VLOOKUP(B72,data!$A$3:$AW$102,49,FALSE))</f>
        <v/>
      </c>
      <c r="E72" s="718"/>
      <c r="F72" s="719"/>
      <c r="G72" s="720" t="str">
        <f>IF(ISERROR(VLOOKUP(B72,data!$A$3:$AW$102,2,FALSE)),"",VLOOKUP(B72,data!$A$3:$AW$102,12,FALSE))</f>
        <v/>
      </c>
      <c r="H72" s="721" t="str">
        <f>IF(ISERROR(VLOOKUP(B72,競技者データ入力シート!$A$7:$N$106,2,FALSE)),"",VLOOKUP(B72,競技者データ入力シート!$A$7:$N$106,8,FALSE))</f>
        <v/>
      </c>
      <c r="I72" s="722" t="str">
        <f>IF(ISERROR(VLOOKUP(B72,data!$A$3:$AW$102,2,FALSE)),"",VLOOKUP(B72,data!$A$3:$AW$102,13,FALSE))</f>
        <v/>
      </c>
      <c r="J72" s="723" t="str">
        <f>IF(ISERROR(VLOOKUP(B72,data!$A$3:$AW$102,2,FALSE)),"",VLOOKUP(B72,data!$A$3:$AW$102,25,FALSE))</f>
        <v/>
      </c>
      <c r="K72" s="724"/>
      <c r="L72" s="725" t="str">
        <f>IF(ISERROR(VLOOKUP(B72,data!$A$3:$AW$102,2,FALSE)),"",VLOOKUP(B72,data!$A$3:$AW$102,30,FALSE))</f>
        <v/>
      </c>
      <c r="M72" s="725"/>
      <c r="N72" s="725" t="str">
        <f>IF(ISERROR(VLOOKUP(B72,data!$A$3:$AW$102,2,FALSE)),"",VLOOKUP(B72,data!$A$3:$AW$102,35,FALSE))</f>
        <v/>
      </c>
      <c r="O72" s="725"/>
      <c r="P72" s="724" t="str">
        <f>IF(ISERROR(VLOOKUP(B72,data!$A$3:$AW$102,2,FALSE)),"",VLOOKUP(B72,data!$A$3:$AW$102,40,FALSE))</f>
        <v/>
      </c>
      <c r="Q72" s="724"/>
      <c r="R72" s="726" t="str">
        <f>IF(ISERROR(VLOOKUP(B72,data!$A$3:$AW$102,2,FALSE)),"",VLOOKUP(B72,data!$A$3:$AW$102,45,FALSE))</f>
        <v/>
      </c>
      <c r="S72" s="727"/>
      <c r="T72" s="690"/>
      <c r="U72" s="690"/>
    </row>
    <row r="73" spans="2:21" ht="16.5" customHeight="1">
      <c r="B73" s="728">
        <v>57</v>
      </c>
      <c r="C73" s="716" t="str">
        <f>IF(ISERROR(VLOOKUP(B73,data!$A$3:$AW$102,2,FALSE)),"",VLOOKUP(B73,data!$A$3:$AW$102,2,FALSE))</f>
        <v/>
      </c>
      <c r="D73" s="717" t="str">
        <f>IF(ISERROR(VLOOKUP(B73,data!$A$3:$AW$102,2,FALSE)),"",VLOOKUP(B73,data!$A$3:$AW$102,49,FALSE))</f>
        <v/>
      </c>
      <c r="E73" s="718"/>
      <c r="F73" s="719"/>
      <c r="G73" s="720" t="str">
        <f>IF(ISERROR(VLOOKUP(B73,data!$A$3:$AW$102,2,FALSE)),"",VLOOKUP(B73,data!$A$3:$AW$102,12,FALSE))</f>
        <v/>
      </c>
      <c r="H73" s="721" t="str">
        <f>IF(ISERROR(VLOOKUP(B73,競技者データ入力シート!$A$7:$N$106,2,FALSE)),"",VLOOKUP(B73,競技者データ入力シート!$A$7:$N$106,8,FALSE))</f>
        <v/>
      </c>
      <c r="I73" s="722" t="str">
        <f>IF(ISERROR(VLOOKUP(B73,data!$A$3:$AW$102,2,FALSE)),"",VLOOKUP(B73,data!$A$3:$AW$102,13,FALSE))</f>
        <v/>
      </c>
      <c r="J73" s="723" t="str">
        <f>IF(ISERROR(VLOOKUP(B73,data!$A$3:$AW$102,2,FALSE)),"",VLOOKUP(B73,data!$A$3:$AW$102,25,FALSE))</f>
        <v/>
      </c>
      <c r="K73" s="724"/>
      <c r="L73" s="725" t="str">
        <f>IF(ISERROR(VLOOKUP(B73,data!$A$3:$AW$102,2,FALSE)),"",VLOOKUP(B73,data!$A$3:$AW$102,30,FALSE))</f>
        <v/>
      </c>
      <c r="M73" s="725"/>
      <c r="N73" s="725" t="str">
        <f>IF(ISERROR(VLOOKUP(B73,data!$A$3:$AW$102,2,FALSE)),"",VLOOKUP(B73,data!$A$3:$AW$102,35,FALSE))</f>
        <v/>
      </c>
      <c r="O73" s="725"/>
      <c r="P73" s="724" t="str">
        <f>IF(ISERROR(VLOOKUP(B73,data!$A$3:$AW$102,2,FALSE)),"",VLOOKUP(B73,data!$A$3:$AW$102,40,FALSE))</f>
        <v/>
      </c>
      <c r="Q73" s="724"/>
      <c r="R73" s="726" t="str">
        <f>IF(ISERROR(VLOOKUP(B73,data!$A$3:$AW$102,2,FALSE)),"",VLOOKUP(B73,data!$A$3:$AW$102,45,FALSE))</f>
        <v/>
      </c>
      <c r="S73" s="727"/>
      <c r="T73" s="690"/>
      <c r="U73" s="690"/>
    </row>
    <row r="74" spans="2:21" ht="16.5" customHeight="1">
      <c r="B74" s="728">
        <v>58</v>
      </c>
      <c r="C74" s="716" t="str">
        <f>IF(ISERROR(VLOOKUP(B74,data!$A$3:$AW$102,2,FALSE)),"",VLOOKUP(B74,data!$A$3:$AW$102,2,FALSE))</f>
        <v/>
      </c>
      <c r="D74" s="717" t="str">
        <f>IF(ISERROR(VLOOKUP(B74,data!$A$3:$AW$102,2,FALSE)),"",VLOOKUP(B74,data!$A$3:$AW$102,49,FALSE))</f>
        <v/>
      </c>
      <c r="E74" s="718"/>
      <c r="F74" s="719"/>
      <c r="G74" s="720" t="str">
        <f>IF(ISERROR(VLOOKUP(B74,data!$A$3:$AW$102,2,FALSE)),"",VLOOKUP(B74,data!$A$3:$AW$102,12,FALSE))</f>
        <v/>
      </c>
      <c r="H74" s="721" t="str">
        <f>IF(ISERROR(VLOOKUP(B74,競技者データ入力シート!$A$7:$N$106,2,FALSE)),"",VLOOKUP(B74,競技者データ入力シート!$A$7:$N$106,8,FALSE))</f>
        <v/>
      </c>
      <c r="I74" s="722" t="str">
        <f>IF(ISERROR(VLOOKUP(B74,data!$A$3:$AW$102,2,FALSE)),"",VLOOKUP(B74,data!$A$3:$AW$102,13,FALSE))</f>
        <v/>
      </c>
      <c r="J74" s="723" t="str">
        <f>IF(ISERROR(VLOOKUP(B74,data!$A$3:$AW$102,2,FALSE)),"",VLOOKUP(B74,data!$A$3:$AW$102,25,FALSE))</f>
        <v/>
      </c>
      <c r="K74" s="724"/>
      <c r="L74" s="725" t="str">
        <f>IF(ISERROR(VLOOKUP(B74,data!$A$3:$AW$102,2,FALSE)),"",VLOOKUP(B74,data!$A$3:$AW$102,30,FALSE))</f>
        <v/>
      </c>
      <c r="M74" s="725"/>
      <c r="N74" s="725" t="str">
        <f>IF(ISERROR(VLOOKUP(B74,data!$A$3:$AW$102,2,FALSE)),"",VLOOKUP(B74,data!$A$3:$AW$102,35,FALSE))</f>
        <v/>
      </c>
      <c r="O74" s="725"/>
      <c r="P74" s="724" t="str">
        <f>IF(ISERROR(VLOOKUP(B74,data!$A$3:$AW$102,2,FALSE)),"",VLOOKUP(B74,data!$A$3:$AW$102,40,FALSE))</f>
        <v/>
      </c>
      <c r="Q74" s="724"/>
      <c r="R74" s="726" t="str">
        <f>IF(ISERROR(VLOOKUP(B74,data!$A$3:$AW$102,2,FALSE)),"",VLOOKUP(B74,data!$A$3:$AW$102,45,FALSE))</f>
        <v/>
      </c>
      <c r="S74" s="727"/>
      <c r="T74" s="690"/>
      <c r="U74" s="690"/>
    </row>
    <row r="75" spans="2:21" ht="16.5" customHeight="1">
      <c r="B75" s="728">
        <v>59</v>
      </c>
      <c r="C75" s="716" t="str">
        <f>IF(ISERROR(VLOOKUP(B75,data!$A$3:$AW$102,2,FALSE)),"",VLOOKUP(B75,data!$A$3:$AW$102,2,FALSE))</f>
        <v/>
      </c>
      <c r="D75" s="717" t="str">
        <f>IF(ISERROR(VLOOKUP(B75,data!$A$3:$AW$102,2,FALSE)),"",VLOOKUP(B75,data!$A$3:$AW$102,49,FALSE))</f>
        <v/>
      </c>
      <c r="E75" s="718"/>
      <c r="F75" s="719"/>
      <c r="G75" s="720" t="str">
        <f>IF(ISERROR(VLOOKUP(B75,data!$A$3:$AW$102,2,FALSE)),"",VLOOKUP(B75,data!$A$3:$AW$102,12,FALSE))</f>
        <v/>
      </c>
      <c r="H75" s="721" t="str">
        <f>IF(ISERROR(VLOOKUP(B75,競技者データ入力シート!$A$7:$N$106,2,FALSE)),"",VLOOKUP(B75,競技者データ入力シート!$A$7:$N$106,8,FALSE))</f>
        <v/>
      </c>
      <c r="I75" s="722" t="str">
        <f>IF(ISERROR(VLOOKUP(B75,data!$A$3:$AW$102,2,FALSE)),"",VLOOKUP(B75,data!$A$3:$AW$102,13,FALSE))</f>
        <v/>
      </c>
      <c r="J75" s="723" t="str">
        <f>IF(ISERROR(VLOOKUP(B75,data!$A$3:$AW$102,2,FALSE)),"",VLOOKUP(B75,data!$A$3:$AW$102,25,FALSE))</f>
        <v/>
      </c>
      <c r="K75" s="724"/>
      <c r="L75" s="725" t="str">
        <f>IF(ISERROR(VLOOKUP(B75,data!$A$3:$AW$102,2,FALSE)),"",VLOOKUP(B75,data!$A$3:$AW$102,30,FALSE))</f>
        <v/>
      </c>
      <c r="M75" s="725"/>
      <c r="N75" s="725" t="str">
        <f>IF(ISERROR(VLOOKUP(B75,data!$A$3:$AW$102,2,FALSE)),"",VLOOKUP(B75,data!$A$3:$AW$102,35,FALSE))</f>
        <v/>
      </c>
      <c r="O75" s="725"/>
      <c r="P75" s="724" t="str">
        <f>IF(ISERROR(VLOOKUP(B75,data!$A$3:$AW$102,2,FALSE)),"",VLOOKUP(B75,data!$A$3:$AW$102,40,FALSE))</f>
        <v/>
      </c>
      <c r="Q75" s="724"/>
      <c r="R75" s="726" t="str">
        <f>IF(ISERROR(VLOOKUP(B75,data!$A$3:$AW$102,2,FALSE)),"",VLOOKUP(B75,data!$A$3:$AW$102,45,FALSE))</f>
        <v/>
      </c>
      <c r="S75" s="727"/>
      <c r="T75" s="690"/>
      <c r="U75" s="690"/>
    </row>
    <row r="76" spans="2:21" ht="16.5" customHeight="1">
      <c r="B76" s="729">
        <v>60</v>
      </c>
      <c r="C76" s="730" t="str">
        <f>IF(ISERROR(VLOOKUP(B76,data!$A$3:$AW$102,2,FALSE)),"",VLOOKUP(B76,data!$A$3:$AW$102,2,FALSE))</f>
        <v/>
      </c>
      <c r="D76" s="731" t="str">
        <f>IF(ISERROR(VLOOKUP(B76,data!$A$3:$AW$102,2,FALSE)),"",VLOOKUP(B76,data!$A$3:$AW$102,49,FALSE))</f>
        <v/>
      </c>
      <c r="E76" s="732"/>
      <c r="F76" s="733"/>
      <c r="G76" s="734" t="str">
        <f>IF(ISERROR(VLOOKUP(B76,data!$A$3:$AW$102,2,FALSE)),"",VLOOKUP(B76,data!$A$3:$AW$102,12,FALSE))</f>
        <v/>
      </c>
      <c r="H76" s="735" t="str">
        <f>IF(ISERROR(VLOOKUP(B76,競技者データ入力シート!$A$7:$N$106,2,FALSE)),"",VLOOKUP(B76,競技者データ入力シート!$A$7:$N$106,8,FALSE))</f>
        <v/>
      </c>
      <c r="I76" s="736" t="str">
        <f>IF(ISERROR(VLOOKUP(B76,data!$A$3:$AW$102,2,FALSE)),"",VLOOKUP(B76,data!$A$3:$AW$102,13,FALSE))</f>
        <v/>
      </c>
      <c r="J76" s="737" t="str">
        <f>IF(ISERROR(VLOOKUP(B76,data!$A$3:$AW$102,2,FALSE)),"",VLOOKUP(B76,data!$A$3:$AW$102,25,FALSE))</f>
        <v/>
      </c>
      <c r="K76" s="738"/>
      <c r="L76" s="739" t="str">
        <f>IF(ISERROR(VLOOKUP(B76,data!$A$3:$AW$102,2,FALSE)),"",VLOOKUP(B76,data!$A$3:$AW$102,30,FALSE))</f>
        <v/>
      </c>
      <c r="M76" s="739"/>
      <c r="N76" s="739" t="str">
        <f>IF(ISERROR(VLOOKUP(B76,data!$A$3:$AW$102,2,FALSE)),"",VLOOKUP(B76,data!$A$3:$AW$102,35,FALSE))</f>
        <v/>
      </c>
      <c r="O76" s="739"/>
      <c r="P76" s="738" t="str">
        <f>IF(ISERROR(VLOOKUP(B76,data!$A$3:$AW$102,2,FALSE)),"",VLOOKUP(B76,data!$A$3:$AW$102,40,FALSE))</f>
        <v/>
      </c>
      <c r="Q76" s="738"/>
      <c r="R76" s="740" t="str">
        <f>IF(ISERROR(VLOOKUP(B76,data!$A$3:$AW$102,2,FALSE)),"",VLOOKUP(B76,data!$A$3:$AW$102,45,FALSE))</f>
        <v/>
      </c>
      <c r="S76" s="741"/>
      <c r="T76" s="690"/>
      <c r="U76" s="690"/>
    </row>
    <row r="77" spans="2:21" ht="16.5" customHeight="1">
      <c r="B77" s="715">
        <v>61</v>
      </c>
      <c r="C77" s="716" t="str">
        <f>IF(ISERROR(VLOOKUP(B77,data!$A$3:$AW$102,2,FALSE)),"",VLOOKUP(B77,data!$A$3:$AW$102,2,FALSE))</f>
        <v/>
      </c>
      <c r="D77" s="717" t="str">
        <f>IF(ISERROR(VLOOKUP(B77,data!$A$3:$AW$102,2,FALSE)),"",VLOOKUP(B77,data!$A$3:$AW$102,49,FALSE))</f>
        <v/>
      </c>
      <c r="E77" s="718"/>
      <c r="F77" s="719"/>
      <c r="G77" s="720" t="str">
        <f>IF(ISERROR(VLOOKUP(B77,data!$A$3:$AW$102,2,FALSE)),"",VLOOKUP(B77,data!$A$3:$AW$102,12,FALSE))</f>
        <v/>
      </c>
      <c r="H77" s="721" t="str">
        <f>IF(ISERROR(VLOOKUP(B77,競技者データ入力シート!$A$7:$N$106,2,FALSE)),"",VLOOKUP(B77,競技者データ入力シート!$A$7:$N$106,8,FALSE))</f>
        <v/>
      </c>
      <c r="I77" s="722" t="str">
        <f>IF(ISERROR(VLOOKUP(B77,data!$A$3:$AW$102,2,FALSE)),"",VLOOKUP(B77,data!$A$3:$AW$102,13,FALSE))</f>
        <v/>
      </c>
      <c r="J77" s="723" t="str">
        <f>IF(ISERROR(VLOOKUP(B77,data!$A$3:$AW$102,2,FALSE)),"",VLOOKUP(B77,data!$A$3:$AW$102,25,FALSE))</f>
        <v/>
      </c>
      <c r="K77" s="724"/>
      <c r="L77" s="725" t="str">
        <f>IF(ISERROR(VLOOKUP(B77,data!$A$3:$AW$102,2,FALSE)),"",VLOOKUP(B77,data!$A$3:$AW$102,30,FALSE))</f>
        <v/>
      </c>
      <c r="M77" s="725"/>
      <c r="N77" s="725" t="str">
        <f>IF(ISERROR(VLOOKUP(B77,data!$A$3:$AW$102,2,FALSE)),"",VLOOKUP(B77,data!$A$3:$AW$102,35,FALSE))</f>
        <v/>
      </c>
      <c r="O77" s="725"/>
      <c r="P77" s="724" t="str">
        <f>IF(ISERROR(VLOOKUP(B77,data!$A$3:$AW$102,2,FALSE)),"",VLOOKUP(B77,data!$A$3:$AW$102,40,FALSE))</f>
        <v/>
      </c>
      <c r="Q77" s="724"/>
      <c r="R77" s="726" t="str">
        <f>IF(ISERROR(VLOOKUP(B77,data!$A$3:$AW$102,2,FALSE)),"",VLOOKUP(B77,data!$A$3:$AW$102,45,FALSE))</f>
        <v/>
      </c>
      <c r="S77" s="727"/>
      <c r="T77" s="690"/>
      <c r="U77" s="690"/>
    </row>
    <row r="78" spans="2:21" ht="16.5" customHeight="1">
      <c r="B78" s="728">
        <v>62</v>
      </c>
      <c r="C78" s="716" t="str">
        <f>IF(ISERROR(VLOOKUP(B78,data!$A$3:$AW$102,2,FALSE)),"",VLOOKUP(B78,data!$A$3:$AW$102,2,FALSE))</f>
        <v/>
      </c>
      <c r="D78" s="717" t="str">
        <f>IF(ISERROR(VLOOKUP(B78,data!$A$3:$AW$102,2,FALSE)),"",VLOOKUP(B78,data!$A$3:$AW$102,49,FALSE))</f>
        <v/>
      </c>
      <c r="E78" s="718"/>
      <c r="F78" s="719"/>
      <c r="G78" s="720" t="str">
        <f>IF(ISERROR(VLOOKUP(B78,data!$A$3:$AW$102,2,FALSE)),"",VLOOKUP(B78,data!$A$3:$AW$102,12,FALSE))</f>
        <v/>
      </c>
      <c r="H78" s="721" t="str">
        <f>IF(ISERROR(VLOOKUP(B78,競技者データ入力シート!$A$7:$N$106,2,FALSE)),"",VLOOKUP(B78,競技者データ入力シート!$A$7:$N$106,8,FALSE))</f>
        <v/>
      </c>
      <c r="I78" s="722" t="str">
        <f>IF(ISERROR(VLOOKUP(B78,data!$A$3:$AW$102,2,FALSE)),"",VLOOKUP(B78,data!$A$3:$AW$102,13,FALSE))</f>
        <v/>
      </c>
      <c r="J78" s="723" t="str">
        <f>IF(ISERROR(VLOOKUP(B78,data!$A$3:$AW$102,2,FALSE)),"",VLOOKUP(B78,data!$A$3:$AW$102,25,FALSE))</f>
        <v/>
      </c>
      <c r="K78" s="724"/>
      <c r="L78" s="725" t="str">
        <f>IF(ISERROR(VLOOKUP(B78,data!$A$3:$AW$102,2,FALSE)),"",VLOOKUP(B78,data!$A$3:$AW$102,30,FALSE))</f>
        <v/>
      </c>
      <c r="M78" s="725"/>
      <c r="N78" s="725" t="str">
        <f>IF(ISERROR(VLOOKUP(B78,data!$A$3:$AW$102,2,FALSE)),"",VLOOKUP(B78,data!$A$3:$AW$102,35,FALSE))</f>
        <v/>
      </c>
      <c r="O78" s="725"/>
      <c r="P78" s="724" t="str">
        <f>IF(ISERROR(VLOOKUP(B78,data!$A$3:$AW$102,2,FALSE)),"",VLOOKUP(B78,data!$A$3:$AW$102,40,FALSE))</f>
        <v/>
      </c>
      <c r="Q78" s="724"/>
      <c r="R78" s="726" t="str">
        <f>IF(ISERROR(VLOOKUP(B78,data!$A$3:$AW$102,2,FALSE)),"",VLOOKUP(B78,data!$A$3:$AW$102,45,FALSE))</f>
        <v/>
      </c>
      <c r="S78" s="727"/>
      <c r="T78" s="690"/>
      <c r="U78" s="690"/>
    </row>
    <row r="79" spans="2:21" ht="16.5" customHeight="1">
      <c r="B79" s="728">
        <v>63</v>
      </c>
      <c r="C79" s="716" t="str">
        <f>IF(ISERROR(VLOOKUP(B79,data!$A$3:$AW$102,2,FALSE)),"",VLOOKUP(B79,data!$A$3:$AW$102,2,FALSE))</f>
        <v/>
      </c>
      <c r="D79" s="717" t="str">
        <f>IF(ISERROR(VLOOKUP(B79,data!$A$3:$AW$102,2,FALSE)),"",VLOOKUP(B79,data!$A$3:$AW$102,49,FALSE))</f>
        <v/>
      </c>
      <c r="E79" s="718"/>
      <c r="F79" s="719"/>
      <c r="G79" s="720" t="str">
        <f>IF(ISERROR(VLOOKUP(B79,data!$A$3:$AW$102,2,FALSE)),"",VLOOKUP(B79,data!$A$3:$AW$102,12,FALSE))</f>
        <v/>
      </c>
      <c r="H79" s="721" t="str">
        <f>IF(ISERROR(VLOOKUP(B79,競技者データ入力シート!$A$7:$N$106,2,FALSE)),"",VLOOKUP(B79,競技者データ入力シート!$A$7:$N$106,8,FALSE))</f>
        <v/>
      </c>
      <c r="I79" s="722" t="str">
        <f>IF(ISERROR(VLOOKUP(B79,data!$A$3:$AW$102,2,FALSE)),"",VLOOKUP(B79,data!$A$3:$AW$102,13,FALSE))</f>
        <v/>
      </c>
      <c r="J79" s="723" t="str">
        <f>IF(ISERROR(VLOOKUP(B79,data!$A$3:$AW$102,2,FALSE)),"",VLOOKUP(B79,data!$A$3:$AW$102,25,FALSE))</f>
        <v/>
      </c>
      <c r="K79" s="724"/>
      <c r="L79" s="725" t="str">
        <f>IF(ISERROR(VLOOKUP(B79,data!$A$3:$AW$102,2,FALSE)),"",VLOOKUP(B79,data!$A$3:$AW$102,30,FALSE))</f>
        <v/>
      </c>
      <c r="M79" s="725"/>
      <c r="N79" s="725" t="str">
        <f>IF(ISERROR(VLOOKUP(B79,data!$A$3:$AW$102,2,FALSE)),"",VLOOKUP(B79,data!$A$3:$AW$102,35,FALSE))</f>
        <v/>
      </c>
      <c r="O79" s="725"/>
      <c r="P79" s="724" t="str">
        <f>IF(ISERROR(VLOOKUP(B79,data!$A$3:$AW$102,2,FALSE)),"",VLOOKUP(B79,data!$A$3:$AW$102,40,FALSE))</f>
        <v/>
      </c>
      <c r="Q79" s="724"/>
      <c r="R79" s="726" t="str">
        <f>IF(ISERROR(VLOOKUP(B79,data!$A$3:$AW$102,2,FALSE)),"",VLOOKUP(B79,data!$A$3:$AW$102,45,FALSE))</f>
        <v/>
      </c>
      <c r="S79" s="727"/>
      <c r="T79" s="690"/>
      <c r="U79" s="690"/>
    </row>
    <row r="80" spans="2:21" ht="16.5" customHeight="1">
      <c r="B80" s="728">
        <v>64</v>
      </c>
      <c r="C80" s="716" t="str">
        <f>IF(ISERROR(VLOOKUP(B80,data!$A$3:$AW$102,2,FALSE)),"",VLOOKUP(B80,data!$A$3:$AW$102,2,FALSE))</f>
        <v/>
      </c>
      <c r="D80" s="717" t="str">
        <f>IF(ISERROR(VLOOKUP(B80,data!$A$3:$AW$102,2,FALSE)),"",VLOOKUP(B80,data!$A$3:$AW$102,49,FALSE))</f>
        <v/>
      </c>
      <c r="E80" s="718"/>
      <c r="F80" s="719"/>
      <c r="G80" s="720" t="str">
        <f>IF(ISERROR(VLOOKUP(B80,data!$A$3:$AW$102,2,FALSE)),"",VLOOKUP(B80,data!$A$3:$AW$102,12,FALSE))</f>
        <v/>
      </c>
      <c r="H80" s="721" t="str">
        <f>IF(ISERROR(VLOOKUP(B80,競技者データ入力シート!$A$7:$N$106,2,FALSE)),"",VLOOKUP(B80,競技者データ入力シート!$A$7:$N$106,8,FALSE))</f>
        <v/>
      </c>
      <c r="I80" s="722" t="str">
        <f>IF(ISERROR(VLOOKUP(B80,data!$A$3:$AW$102,2,FALSE)),"",VLOOKUP(B80,data!$A$3:$AW$102,13,FALSE))</f>
        <v/>
      </c>
      <c r="J80" s="723" t="str">
        <f>IF(ISERROR(VLOOKUP(B80,data!$A$3:$AW$102,2,FALSE)),"",VLOOKUP(B80,data!$A$3:$AW$102,25,FALSE))</f>
        <v/>
      </c>
      <c r="K80" s="724"/>
      <c r="L80" s="725" t="str">
        <f>IF(ISERROR(VLOOKUP(B80,data!$A$3:$AW$102,2,FALSE)),"",VLOOKUP(B80,data!$A$3:$AW$102,30,FALSE))</f>
        <v/>
      </c>
      <c r="M80" s="725"/>
      <c r="N80" s="725" t="str">
        <f>IF(ISERROR(VLOOKUP(B80,data!$A$3:$AW$102,2,FALSE)),"",VLOOKUP(B80,data!$A$3:$AW$102,35,FALSE))</f>
        <v/>
      </c>
      <c r="O80" s="725"/>
      <c r="P80" s="724" t="str">
        <f>IF(ISERROR(VLOOKUP(B80,data!$A$3:$AW$102,2,FALSE)),"",VLOOKUP(B80,data!$A$3:$AW$102,40,FALSE))</f>
        <v/>
      </c>
      <c r="Q80" s="724"/>
      <c r="R80" s="726" t="str">
        <f>IF(ISERROR(VLOOKUP(B80,data!$A$3:$AW$102,2,FALSE)),"",VLOOKUP(B80,data!$A$3:$AW$102,45,FALSE))</f>
        <v/>
      </c>
      <c r="S80" s="727"/>
      <c r="T80" s="690"/>
      <c r="U80" s="690"/>
    </row>
    <row r="81" spans="2:21" ht="16.5" customHeight="1">
      <c r="B81" s="729">
        <v>65</v>
      </c>
      <c r="C81" s="730" t="str">
        <f>IF(ISERROR(VLOOKUP(B81,data!$A$3:$AW$102,2,FALSE)),"",VLOOKUP(B81,data!$A$3:$AW$102,2,FALSE))</f>
        <v/>
      </c>
      <c r="D81" s="731" t="str">
        <f>IF(ISERROR(VLOOKUP(B81,data!$A$3:$AW$102,2,FALSE)),"",VLOOKUP(B81,data!$A$3:$AW$102,49,FALSE))</f>
        <v/>
      </c>
      <c r="E81" s="732"/>
      <c r="F81" s="733"/>
      <c r="G81" s="734" t="str">
        <f>IF(ISERROR(VLOOKUP(B81,data!$A$3:$AW$102,2,FALSE)),"",VLOOKUP(B81,data!$A$3:$AW$102,12,FALSE))</f>
        <v/>
      </c>
      <c r="H81" s="735" t="str">
        <f>IF(ISERROR(VLOOKUP(B81,競技者データ入力シート!$A$7:$N$106,2,FALSE)),"",VLOOKUP(B81,競技者データ入力シート!$A$7:$N$106,8,FALSE))</f>
        <v/>
      </c>
      <c r="I81" s="736" t="str">
        <f>IF(ISERROR(VLOOKUP(B81,data!$A$3:$AW$102,2,FALSE)),"",VLOOKUP(B81,data!$A$3:$AW$102,13,FALSE))</f>
        <v/>
      </c>
      <c r="J81" s="737" t="str">
        <f>IF(ISERROR(VLOOKUP(B81,data!$A$3:$AW$102,2,FALSE)),"",VLOOKUP(B81,data!$A$3:$AW$102,25,FALSE))</f>
        <v/>
      </c>
      <c r="K81" s="738"/>
      <c r="L81" s="739" t="str">
        <f>IF(ISERROR(VLOOKUP(B81,data!$A$3:$AW$102,2,FALSE)),"",VLOOKUP(B81,data!$A$3:$AW$102,30,FALSE))</f>
        <v/>
      </c>
      <c r="M81" s="739"/>
      <c r="N81" s="739" t="str">
        <f>IF(ISERROR(VLOOKUP(B81,data!$A$3:$AW$102,2,FALSE)),"",VLOOKUP(B81,data!$A$3:$AW$102,35,FALSE))</f>
        <v/>
      </c>
      <c r="O81" s="739"/>
      <c r="P81" s="738" t="str">
        <f>IF(ISERROR(VLOOKUP(B81,data!$A$3:$AW$102,2,FALSE)),"",VLOOKUP(B81,data!$A$3:$AW$102,40,FALSE))</f>
        <v/>
      </c>
      <c r="Q81" s="738"/>
      <c r="R81" s="740" t="str">
        <f>IF(ISERROR(VLOOKUP(B81,data!$A$3:$AW$102,2,FALSE)),"",VLOOKUP(B81,data!$A$3:$AW$102,45,FALSE))</f>
        <v/>
      </c>
      <c r="S81" s="741"/>
      <c r="T81" s="690"/>
      <c r="U81" s="690"/>
    </row>
    <row r="82" spans="2:21" ht="16.5" customHeight="1">
      <c r="B82" s="715">
        <v>66</v>
      </c>
      <c r="C82" s="716" t="str">
        <f>IF(ISERROR(VLOOKUP(B82,data!$A$3:$AW$102,2,FALSE)),"",VLOOKUP(B82,data!$A$3:$AW$102,2,FALSE))</f>
        <v/>
      </c>
      <c r="D82" s="717" t="str">
        <f>IF(ISERROR(VLOOKUP(B82,data!$A$3:$AW$102,2,FALSE)),"",VLOOKUP(B82,data!$A$3:$AW$102,49,FALSE))</f>
        <v/>
      </c>
      <c r="E82" s="718"/>
      <c r="F82" s="719"/>
      <c r="G82" s="720" t="str">
        <f>IF(ISERROR(VLOOKUP(B82,data!$A$3:$AW$102,2,FALSE)),"",VLOOKUP(B82,data!$A$3:$AW$102,12,FALSE))</f>
        <v/>
      </c>
      <c r="H82" s="721" t="str">
        <f>IF(ISERROR(VLOOKUP(B82,競技者データ入力シート!$A$7:$N$106,2,FALSE)),"",VLOOKUP(B82,競技者データ入力シート!$A$7:$N$106,8,FALSE))</f>
        <v/>
      </c>
      <c r="I82" s="722" t="str">
        <f>IF(ISERROR(VLOOKUP(B82,data!$A$3:$AW$102,2,FALSE)),"",VLOOKUP(B82,data!$A$3:$AW$102,13,FALSE))</f>
        <v/>
      </c>
      <c r="J82" s="723" t="str">
        <f>IF(ISERROR(VLOOKUP(B82,data!$A$3:$AW$102,2,FALSE)),"",VLOOKUP(B82,data!$A$3:$AW$102,25,FALSE))</f>
        <v/>
      </c>
      <c r="K82" s="724"/>
      <c r="L82" s="725" t="str">
        <f>IF(ISERROR(VLOOKUP(B82,data!$A$3:$AW$102,2,FALSE)),"",VLOOKUP(B82,data!$A$3:$AW$102,30,FALSE))</f>
        <v/>
      </c>
      <c r="M82" s="725"/>
      <c r="N82" s="725" t="str">
        <f>IF(ISERROR(VLOOKUP(B82,data!$A$3:$AW$102,2,FALSE)),"",VLOOKUP(B82,data!$A$3:$AW$102,35,FALSE))</f>
        <v/>
      </c>
      <c r="O82" s="725"/>
      <c r="P82" s="724" t="str">
        <f>IF(ISERROR(VLOOKUP(B82,data!$A$3:$AW$102,2,FALSE)),"",VLOOKUP(B82,data!$A$3:$AW$102,40,FALSE))</f>
        <v/>
      </c>
      <c r="Q82" s="724"/>
      <c r="R82" s="726" t="str">
        <f>IF(ISERROR(VLOOKUP(B82,data!$A$3:$AW$102,2,FALSE)),"",VLOOKUP(B82,data!$A$3:$AW$102,45,FALSE))</f>
        <v/>
      </c>
      <c r="S82" s="727"/>
      <c r="T82" s="690"/>
      <c r="U82" s="690"/>
    </row>
    <row r="83" spans="2:21" ht="16.5" customHeight="1">
      <c r="B83" s="728">
        <v>67</v>
      </c>
      <c r="C83" s="716" t="str">
        <f>IF(ISERROR(VLOOKUP(B83,data!$A$3:$AW$102,2,FALSE)),"",VLOOKUP(B83,data!$A$3:$AW$102,2,FALSE))</f>
        <v/>
      </c>
      <c r="D83" s="717" t="str">
        <f>IF(ISERROR(VLOOKUP(B83,data!$A$3:$AW$102,2,FALSE)),"",VLOOKUP(B83,data!$A$3:$AW$102,49,FALSE))</f>
        <v/>
      </c>
      <c r="E83" s="718"/>
      <c r="F83" s="719"/>
      <c r="G83" s="720" t="str">
        <f>IF(ISERROR(VLOOKUP(B83,data!$A$3:$AW$102,2,FALSE)),"",VLOOKUP(B83,data!$A$3:$AW$102,12,FALSE))</f>
        <v/>
      </c>
      <c r="H83" s="721" t="str">
        <f>IF(ISERROR(VLOOKUP(B83,競技者データ入力シート!$A$7:$N$106,2,FALSE)),"",VLOOKUP(B83,競技者データ入力シート!$A$7:$N$106,8,FALSE))</f>
        <v/>
      </c>
      <c r="I83" s="722" t="str">
        <f>IF(ISERROR(VLOOKUP(B83,data!$A$3:$AW$102,2,FALSE)),"",VLOOKUP(B83,data!$A$3:$AW$102,13,FALSE))</f>
        <v/>
      </c>
      <c r="J83" s="723" t="str">
        <f>IF(ISERROR(VLOOKUP(B83,data!$A$3:$AW$102,2,FALSE)),"",VLOOKUP(B83,data!$A$3:$AW$102,25,FALSE))</f>
        <v/>
      </c>
      <c r="K83" s="724"/>
      <c r="L83" s="725" t="str">
        <f>IF(ISERROR(VLOOKUP(B83,data!$A$3:$AW$102,2,FALSE)),"",VLOOKUP(B83,data!$A$3:$AW$102,30,FALSE))</f>
        <v/>
      </c>
      <c r="M83" s="725"/>
      <c r="N83" s="725" t="str">
        <f>IF(ISERROR(VLOOKUP(B83,data!$A$3:$AW$102,2,FALSE)),"",VLOOKUP(B83,data!$A$3:$AW$102,35,FALSE))</f>
        <v/>
      </c>
      <c r="O83" s="725"/>
      <c r="P83" s="724" t="str">
        <f>IF(ISERROR(VLOOKUP(B83,data!$A$3:$AW$102,2,FALSE)),"",VLOOKUP(B83,data!$A$3:$AW$102,40,FALSE))</f>
        <v/>
      </c>
      <c r="Q83" s="724"/>
      <c r="R83" s="726" t="str">
        <f>IF(ISERROR(VLOOKUP(B83,data!$A$3:$AW$102,2,FALSE)),"",VLOOKUP(B83,data!$A$3:$AW$102,45,FALSE))</f>
        <v/>
      </c>
      <c r="S83" s="727"/>
      <c r="T83" s="690"/>
      <c r="U83" s="690"/>
    </row>
    <row r="84" spans="2:21" ht="16.5" customHeight="1">
      <c r="B84" s="728">
        <v>68</v>
      </c>
      <c r="C84" s="716" t="str">
        <f>IF(ISERROR(VLOOKUP(B84,data!$A$3:$AW$102,2,FALSE)),"",VLOOKUP(B84,data!$A$3:$AW$102,2,FALSE))</f>
        <v/>
      </c>
      <c r="D84" s="717" t="str">
        <f>IF(ISERROR(VLOOKUP(B84,data!$A$3:$AW$102,2,FALSE)),"",VLOOKUP(B84,data!$A$3:$AW$102,49,FALSE))</f>
        <v/>
      </c>
      <c r="E84" s="718"/>
      <c r="F84" s="719"/>
      <c r="G84" s="720" t="str">
        <f>IF(ISERROR(VLOOKUP(B84,data!$A$3:$AW$102,2,FALSE)),"",VLOOKUP(B84,data!$A$3:$AW$102,12,FALSE))</f>
        <v/>
      </c>
      <c r="H84" s="721" t="str">
        <f>IF(ISERROR(VLOOKUP(B84,競技者データ入力シート!$A$7:$N$106,2,FALSE)),"",VLOOKUP(B84,競技者データ入力シート!$A$7:$N$106,8,FALSE))</f>
        <v/>
      </c>
      <c r="I84" s="722" t="str">
        <f>IF(ISERROR(VLOOKUP(B84,data!$A$3:$AW$102,2,FALSE)),"",VLOOKUP(B84,data!$A$3:$AW$102,13,FALSE))</f>
        <v/>
      </c>
      <c r="J84" s="723" t="str">
        <f>IF(ISERROR(VLOOKUP(B84,data!$A$3:$AW$102,2,FALSE)),"",VLOOKUP(B84,data!$A$3:$AW$102,25,FALSE))</f>
        <v/>
      </c>
      <c r="K84" s="724"/>
      <c r="L84" s="725" t="str">
        <f>IF(ISERROR(VLOOKUP(B84,data!$A$3:$AW$102,2,FALSE)),"",VLOOKUP(B84,data!$A$3:$AW$102,30,FALSE))</f>
        <v/>
      </c>
      <c r="M84" s="725"/>
      <c r="N84" s="725" t="str">
        <f>IF(ISERROR(VLOOKUP(B84,data!$A$3:$AW$102,2,FALSE)),"",VLOOKUP(B84,data!$A$3:$AW$102,35,FALSE))</f>
        <v/>
      </c>
      <c r="O84" s="725"/>
      <c r="P84" s="724" t="str">
        <f>IF(ISERROR(VLOOKUP(B84,data!$A$3:$AW$102,2,FALSE)),"",VLOOKUP(B84,data!$A$3:$AW$102,40,FALSE))</f>
        <v/>
      </c>
      <c r="Q84" s="724"/>
      <c r="R84" s="726" t="str">
        <f>IF(ISERROR(VLOOKUP(B84,data!$A$3:$AW$102,2,FALSE)),"",VLOOKUP(B84,data!$A$3:$AW$102,45,FALSE))</f>
        <v/>
      </c>
      <c r="S84" s="727"/>
      <c r="T84" s="690"/>
      <c r="U84" s="690"/>
    </row>
    <row r="85" spans="2:21" ht="16.5" customHeight="1">
      <c r="B85" s="728">
        <v>69</v>
      </c>
      <c r="C85" s="716" t="str">
        <f>IF(ISERROR(VLOOKUP(B85,data!$A$3:$AW$102,2,FALSE)),"",VLOOKUP(B85,data!$A$3:$AW$102,2,FALSE))</f>
        <v/>
      </c>
      <c r="D85" s="717" t="str">
        <f>IF(ISERROR(VLOOKUP(B85,data!$A$3:$AW$102,2,FALSE)),"",VLOOKUP(B85,data!$A$3:$AW$102,49,FALSE))</f>
        <v/>
      </c>
      <c r="E85" s="718"/>
      <c r="F85" s="719"/>
      <c r="G85" s="720" t="str">
        <f>IF(ISERROR(VLOOKUP(B85,data!$A$3:$AW$102,2,FALSE)),"",VLOOKUP(B85,data!$A$3:$AW$102,12,FALSE))</f>
        <v/>
      </c>
      <c r="H85" s="721" t="str">
        <f>IF(ISERROR(VLOOKUP(B85,競技者データ入力シート!$A$7:$N$106,2,FALSE)),"",VLOOKUP(B85,競技者データ入力シート!$A$7:$N$106,8,FALSE))</f>
        <v/>
      </c>
      <c r="I85" s="722" t="str">
        <f>IF(ISERROR(VLOOKUP(B85,data!$A$3:$AW$102,2,FALSE)),"",VLOOKUP(B85,data!$A$3:$AW$102,13,FALSE))</f>
        <v/>
      </c>
      <c r="J85" s="723" t="str">
        <f>IF(ISERROR(VLOOKUP(B85,data!$A$3:$AW$102,2,FALSE)),"",VLOOKUP(B85,data!$A$3:$AW$102,25,FALSE))</f>
        <v/>
      </c>
      <c r="K85" s="724"/>
      <c r="L85" s="725" t="str">
        <f>IF(ISERROR(VLOOKUP(B85,data!$A$3:$AW$102,2,FALSE)),"",VLOOKUP(B85,data!$A$3:$AW$102,30,FALSE))</f>
        <v/>
      </c>
      <c r="M85" s="725"/>
      <c r="N85" s="725" t="str">
        <f>IF(ISERROR(VLOOKUP(B85,data!$A$3:$AW$102,2,FALSE)),"",VLOOKUP(B85,data!$A$3:$AW$102,35,FALSE))</f>
        <v/>
      </c>
      <c r="O85" s="725"/>
      <c r="P85" s="724" t="str">
        <f>IF(ISERROR(VLOOKUP(B85,data!$A$3:$AW$102,2,FALSE)),"",VLOOKUP(B85,data!$A$3:$AW$102,40,FALSE))</f>
        <v/>
      </c>
      <c r="Q85" s="724"/>
      <c r="R85" s="726" t="str">
        <f>IF(ISERROR(VLOOKUP(B85,data!$A$3:$AW$102,2,FALSE)),"",VLOOKUP(B85,data!$A$3:$AW$102,45,FALSE))</f>
        <v/>
      </c>
      <c r="S85" s="727"/>
      <c r="T85" s="690"/>
      <c r="U85" s="690"/>
    </row>
    <row r="86" spans="2:21" ht="16.5" customHeight="1">
      <c r="B86" s="729">
        <v>70</v>
      </c>
      <c r="C86" s="730" t="str">
        <f>IF(ISERROR(VLOOKUP(B86,data!$A$3:$AW$102,2,FALSE)),"",VLOOKUP(B86,data!$A$3:$AW$102,2,FALSE))</f>
        <v/>
      </c>
      <c r="D86" s="731" t="str">
        <f>IF(ISERROR(VLOOKUP(B86,data!$A$3:$AW$102,2,FALSE)),"",VLOOKUP(B86,data!$A$3:$AW$102,49,FALSE))</f>
        <v/>
      </c>
      <c r="E86" s="732"/>
      <c r="F86" s="733"/>
      <c r="G86" s="734" t="str">
        <f>IF(ISERROR(VLOOKUP(B86,data!$A$3:$AW$102,2,FALSE)),"",VLOOKUP(B86,data!$A$3:$AW$102,12,FALSE))</f>
        <v/>
      </c>
      <c r="H86" s="735" t="str">
        <f>IF(ISERROR(VLOOKUP(B86,競技者データ入力シート!$A$7:$N$106,2,FALSE)),"",VLOOKUP(B86,競技者データ入力シート!$A$7:$N$106,8,FALSE))</f>
        <v/>
      </c>
      <c r="I86" s="736" t="str">
        <f>IF(ISERROR(VLOOKUP(B86,data!$A$3:$AW$102,2,FALSE)),"",VLOOKUP(B86,data!$A$3:$AW$102,13,FALSE))</f>
        <v/>
      </c>
      <c r="J86" s="737" t="str">
        <f>IF(ISERROR(VLOOKUP(B86,data!$A$3:$AW$102,2,FALSE)),"",VLOOKUP(B86,data!$A$3:$AW$102,25,FALSE))</f>
        <v/>
      </c>
      <c r="K86" s="738"/>
      <c r="L86" s="739" t="str">
        <f>IF(ISERROR(VLOOKUP(B86,data!$A$3:$AW$102,2,FALSE)),"",VLOOKUP(B86,data!$A$3:$AW$102,30,FALSE))</f>
        <v/>
      </c>
      <c r="M86" s="739"/>
      <c r="N86" s="739" t="str">
        <f>IF(ISERROR(VLOOKUP(B86,data!$A$3:$AW$102,2,FALSE)),"",VLOOKUP(B86,data!$A$3:$AW$102,35,FALSE))</f>
        <v/>
      </c>
      <c r="O86" s="739"/>
      <c r="P86" s="738" t="str">
        <f>IF(ISERROR(VLOOKUP(B86,data!$A$3:$AW$102,2,FALSE)),"",VLOOKUP(B86,data!$A$3:$AW$102,40,FALSE))</f>
        <v/>
      </c>
      <c r="Q86" s="738"/>
      <c r="R86" s="740" t="str">
        <f>IF(ISERROR(VLOOKUP(B86,data!$A$3:$AW$102,2,FALSE)),"",VLOOKUP(B86,data!$A$3:$AW$102,45,FALSE))</f>
        <v/>
      </c>
      <c r="S86" s="741"/>
      <c r="T86" s="690"/>
      <c r="U86" s="690"/>
    </row>
    <row r="87" spans="2:21" ht="16.5" customHeight="1">
      <c r="B87" s="715">
        <v>71</v>
      </c>
      <c r="C87" s="716" t="str">
        <f>IF(ISERROR(VLOOKUP(B87,data!$A$3:$AW$102,2,FALSE)),"",VLOOKUP(B87,data!$A$3:$AW$102,2,FALSE))</f>
        <v/>
      </c>
      <c r="D87" s="717" t="str">
        <f>IF(ISERROR(VLOOKUP(B87,data!$A$3:$AW$102,2,FALSE)),"",VLOOKUP(B87,data!$A$3:$AW$102,49,FALSE))</f>
        <v/>
      </c>
      <c r="E87" s="718"/>
      <c r="F87" s="719"/>
      <c r="G87" s="720" t="str">
        <f>IF(ISERROR(VLOOKUP(B87,data!$A$3:$AW$102,2,FALSE)),"",VLOOKUP(B87,data!$A$3:$AW$102,12,FALSE))</f>
        <v/>
      </c>
      <c r="H87" s="721" t="str">
        <f>IF(ISERROR(VLOOKUP(B87,競技者データ入力シート!$A$7:$N$106,2,FALSE)),"",VLOOKUP(B87,競技者データ入力シート!$A$7:$N$106,8,FALSE))</f>
        <v/>
      </c>
      <c r="I87" s="722" t="str">
        <f>IF(ISERROR(VLOOKUP(B87,data!$A$3:$AW$102,2,FALSE)),"",VLOOKUP(B87,data!$A$3:$AW$102,13,FALSE))</f>
        <v/>
      </c>
      <c r="J87" s="723" t="str">
        <f>IF(ISERROR(VLOOKUP(B87,data!$A$3:$AW$102,2,FALSE)),"",VLOOKUP(B87,data!$A$3:$AW$102,25,FALSE))</f>
        <v/>
      </c>
      <c r="K87" s="724"/>
      <c r="L87" s="725" t="str">
        <f>IF(ISERROR(VLOOKUP(B87,data!$A$3:$AW$102,2,FALSE)),"",VLOOKUP(B87,data!$A$3:$AW$102,30,FALSE))</f>
        <v/>
      </c>
      <c r="M87" s="725"/>
      <c r="N87" s="725" t="str">
        <f>IF(ISERROR(VLOOKUP(B87,data!$A$3:$AW$102,2,FALSE)),"",VLOOKUP(B87,data!$A$3:$AW$102,35,FALSE))</f>
        <v/>
      </c>
      <c r="O87" s="725"/>
      <c r="P87" s="724" t="str">
        <f>IF(ISERROR(VLOOKUP(B87,data!$A$3:$AW$102,2,FALSE)),"",VLOOKUP(B87,data!$A$3:$AW$102,40,FALSE))</f>
        <v/>
      </c>
      <c r="Q87" s="724"/>
      <c r="R87" s="726" t="str">
        <f>IF(ISERROR(VLOOKUP(B87,data!$A$3:$AW$102,2,FALSE)),"",VLOOKUP(B87,data!$A$3:$AW$102,45,FALSE))</f>
        <v/>
      </c>
      <c r="S87" s="727"/>
      <c r="T87" s="690"/>
      <c r="U87" s="690"/>
    </row>
    <row r="88" spans="2:21" ht="16.5" customHeight="1">
      <c r="B88" s="728">
        <v>72</v>
      </c>
      <c r="C88" s="716" t="str">
        <f>IF(ISERROR(VLOOKUP(B88,data!$A$3:$AW$102,2,FALSE)),"",VLOOKUP(B88,data!$A$3:$AW$102,2,FALSE))</f>
        <v/>
      </c>
      <c r="D88" s="717" t="str">
        <f>IF(ISERROR(VLOOKUP(B88,data!$A$3:$AW$102,2,FALSE)),"",VLOOKUP(B88,data!$A$3:$AW$102,49,FALSE))</f>
        <v/>
      </c>
      <c r="E88" s="718"/>
      <c r="F88" s="719"/>
      <c r="G88" s="720" t="str">
        <f>IF(ISERROR(VLOOKUP(B88,data!$A$3:$AW$102,2,FALSE)),"",VLOOKUP(B88,data!$A$3:$AW$102,12,FALSE))</f>
        <v/>
      </c>
      <c r="H88" s="721" t="str">
        <f>IF(ISERROR(VLOOKUP(B88,競技者データ入力シート!$A$7:$N$106,2,FALSE)),"",VLOOKUP(B88,競技者データ入力シート!$A$7:$N$106,8,FALSE))</f>
        <v/>
      </c>
      <c r="I88" s="722" t="str">
        <f>IF(ISERROR(VLOOKUP(B88,data!$A$3:$AW$102,2,FALSE)),"",VLOOKUP(B88,data!$A$3:$AW$102,13,FALSE))</f>
        <v/>
      </c>
      <c r="J88" s="723" t="str">
        <f>IF(ISERROR(VLOOKUP(B88,data!$A$3:$AW$102,2,FALSE)),"",VLOOKUP(B88,data!$A$3:$AW$102,25,FALSE))</f>
        <v/>
      </c>
      <c r="K88" s="724"/>
      <c r="L88" s="725" t="str">
        <f>IF(ISERROR(VLOOKUP(B88,data!$A$3:$AW$102,2,FALSE)),"",VLOOKUP(B88,data!$A$3:$AW$102,30,FALSE))</f>
        <v/>
      </c>
      <c r="M88" s="725"/>
      <c r="N88" s="725" t="str">
        <f>IF(ISERROR(VLOOKUP(B88,data!$A$3:$AW$102,2,FALSE)),"",VLOOKUP(B88,data!$A$3:$AW$102,35,FALSE))</f>
        <v/>
      </c>
      <c r="O88" s="725"/>
      <c r="P88" s="724" t="str">
        <f>IF(ISERROR(VLOOKUP(B88,data!$A$3:$AW$102,2,FALSE)),"",VLOOKUP(B88,data!$A$3:$AW$102,40,FALSE))</f>
        <v/>
      </c>
      <c r="Q88" s="724"/>
      <c r="R88" s="726" t="str">
        <f>IF(ISERROR(VLOOKUP(B88,data!$A$3:$AW$102,2,FALSE)),"",VLOOKUP(B88,data!$A$3:$AW$102,45,FALSE))</f>
        <v/>
      </c>
      <c r="S88" s="727"/>
      <c r="T88" s="690"/>
      <c r="U88" s="690"/>
    </row>
    <row r="89" spans="2:21" ht="16.5" customHeight="1">
      <c r="B89" s="728">
        <v>73</v>
      </c>
      <c r="C89" s="716" t="str">
        <f>IF(ISERROR(VLOOKUP(B89,data!$A$3:$AW$102,2,FALSE)),"",VLOOKUP(B89,data!$A$3:$AW$102,2,FALSE))</f>
        <v/>
      </c>
      <c r="D89" s="717" t="str">
        <f>IF(ISERROR(VLOOKUP(B89,data!$A$3:$AW$102,2,FALSE)),"",VLOOKUP(B89,data!$A$3:$AW$102,49,FALSE))</f>
        <v/>
      </c>
      <c r="E89" s="718"/>
      <c r="F89" s="719"/>
      <c r="G89" s="720" t="str">
        <f>IF(ISERROR(VLOOKUP(B89,data!$A$3:$AW$102,2,FALSE)),"",VLOOKUP(B89,data!$A$3:$AW$102,12,FALSE))</f>
        <v/>
      </c>
      <c r="H89" s="721" t="str">
        <f>IF(ISERROR(VLOOKUP(B89,競技者データ入力シート!$A$7:$N$106,2,FALSE)),"",VLOOKUP(B89,競技者データ入力シート!$A$7:$N$106,8,FALSE))</f>
        <v/>
      </c>
      <c r="I89" s="722" t="str">
        <f>IF(ISERROR(VLOOKUP(B89,data!$A$3:$AW$102,2,FALSE)),"",VLOOKUP(B89,data!$A$3:$AW$102,13,FALSE))</f>
        <v/>
      </c>
      <c r="J89" s="723" t="str">
        <f>IF(ISERROR(VLOOKUP(B89,data!$A$3:$AW$102,2,FALSE)),"",VLOOKUP(B89,data!$A$3:$AW$102,25,FALSE))</f>
        <v/>
      </c>
      <c r="K89" s="724"/>
      <c r="L89" s="725" t="str">
        <f>IF(ISERROR(VLOOKUP(B89,data!$A$3:$AW$102,2,FALSE)),"",VLOOKUP(B89,data!$A$3:$AW$102,30,FALSE))</f>
        <v/>
      </c>
      <c r="M89" s="725"/>
      <c r="N89" s="725" t="str">
        <f>IF(ISERROR(VLOOKUP(B89,data!$A$3:$AW$102,2,FALSE)),"",VLOOKUP(B89,data!$A$3:$AW$102,35,FALSE))</f>
        <v/>
      </c>
      <c r="O89" s="725"/>
      <c r="P89" s="724" t="str">
        <f>IF(ISERROR(VLOOKUP(B89,data!$A$3:$AW$102,2,FALSE)),"",VLOOKUP(B89,data!$A$3:$AW$102,40,FALSE))</f>
        <v/>
      </c>
      <c r="Q89" s="724"/>
      <c r="R89" s="726" t="str">
        <f>IF(ISERROR(VLOOKUP(B89,data!$A$3:$AW$102,2,FALSE)),"",VLOOKUP(B89,data!$A$3:$AW$102,45,FALSE))</f>
        <v/>
      </c>
      <c r="S89" s="727"/>
      <c r="T89" s="690"/>
      <c r="U89" s="690"/>
    </row>
    <row r="90" spans="2:21" ht="16.5" customHeight="1">
      <c r="B90" s="728">
        <v>74</v>
      </c>
      <c r="C90" s="716" t="str">
        <f>IF(ISERROR(VLOOKUP(B90,data!$A$3:$AW$102,2,FALSE)),"",VLOOKUP(B90,data!$A$3:$AW$102,2,FALSE))</f>
        <v/>
      </c>
      <c r="D90" s="717" t="str">
        <f>IF(ISERROR(VLOOKUP(B90,data!$A$3:$AW$102,2,FALSE)),"",VLOOKUP(B90,data!$A$3:$AW$102,49,FALSE))</f>
        <v/>
      </c>
      <c r="E90" s="718"/>
      <c r="F90" s="719"/>
      <c r="G90" s="720" t="str">
        <f>IF(ISERROR(VLOOKUP(B90,data!$A$3:$AW$102,2,FALSE)),"",VLOOKUP(B90,data!$A$3:$AW$102,12,FALSE))</f>
        <v/>
      </c>
      <c r="H90" s="721" t="str">
        <f>IF(ISERROR(VLOOKUP(B90,競技者データ入力シート!$A$7:$N$106,2,FALSE)),"",VLOOKUP(B90,競技者データ入力シート!$A$7:$N$106,8,FALSE))</f>
        <v/>
      </c>
      <c r="I90" s="722" t="str">
        <f>IF(ISERROR(VLOOKUP(B90,data!$A$3:$AW$102,2,FALSE)),"",VLOOKUP(B90,data!$A$3:$AW$102,13,FALSE))</f>
        <v/>
      </c>
      <c r="J90" s="723" t="str">
        <f>IF(ISERROR(VLOOKUP(B90,data!$A$3:$AW$102,2,FALSE)),"",VLOOKUP(B90,data!$A$3:$AW$102,25,FALSE))</f>
        <v/>
      </c>
      <c r="K90" s="724"/>
      <c r="L90" s="725" t="str">
        <f>IF(ISERROR(VLOOKUP(B90,data!$A$3:$AW$102,2,FALSE)),"",VLOOKUP(B90,data!$A$3:$AW$102,30,FALSE))</f>
        <v/>
      </c>
      <c r="M90" s="725"/>
      <c r="N90" s="725" t="str">
        <f>IF(ISERROR(VLOOKUP(B90,data!$A$3:$AW$102,2,FALSE)),"",VLOOKUP(B90,data!$A$3:$AW$102,35,FALSE))</f>
        <v/>
      </c>
      <c r="O90" s="725"/>
      <c r="P90" s="724" t="str">
        <f>IF(ISERROR(VLOOKUP(B90,data!$A$3:$AW$102,2,FALSE)),"",VLOOKUP(B90,data!$A$3:$AW$102,40,FALSE))</f>
        <v/>
      </c>
      <c r="Q90" s="724"/>
      <c r="R90" s="726" t="str">
        <f>IF(ISERROR(VLOOKUP(B90,data!$A$3:$AW$102,2,FALSE)),"",VLOOKUP(B90,data!$A$3:$AW$102,45,FALSE))</f>
        <v/>
      </c>
      <c r="S90" s="727"/>
      <c r="T90" s="690"/>
      <c r="U90" s="690"/>
    </row>
    <row r="91" spans="2:21" ht="16.5" customHeight="1">
      <c r="B91" s="729">
        <v>75</v>
      </c>
      <c r="C91" s="730" t="str">
        <f>IF(ISERROR(VLOOKUP(B91,data!$A$3:$AW$102,2,FALSE)),"",VLOOKUP(B91,data!$A$3:$AW$102,2,FALSE))</f>
        <v/>
      </c>
      <c r="D91" s="731" t="str">
        <f>IF(ISERROR(VLOOKUP(B91,data!$A$3:$AW$102,2,FALSE)),"",VLOOKUP(B91,data!$A$3:$AW$102,49,FALSE))</f>
        <v/>
      </c>
      <c r="E91" s="732"/>
      <c r="F91" s="733"/>
      <c r="G91" s="734" t="str">
        <f>IF(ISERROR(VLOOKUP(B91,data!$A$3:$AW$102,2,FALSE)),"",VLOOKUP(B91,data!$A$3:$AW$102,12,FALSE))</f>
        <v/>
      </c>
      <c r="H91" s="735" t="str">
        <f>IF(ISERROR(VLOOKUP(B91,競技者データ入力シート!$A$7:$N$106,2,FALSE)),"",VLOOKUP(B91,競技者データ入力シート!$A$7:$N$106,8,FALSE))</f>
        <v/>
      </c>
      <c r="I91" s="736" t="str">
        <f>IF(ISERROR(VLOOKUP(B91,data!$A$3:$AW$102,2,FALSE)),"",VLOOKUP(B91,data!$A$3:$AW$102,13,FALSE))</f>
        <v/>
      </c>
      <c r="J91" s="737" t="str">
        <f>IF(ISERROR(VLOOKUP(B91,data!$A$3:$AW$102,2,FALSE)),"",VLOOKUP(B91,data!$A$3:$AW$102,25,FALSE))</f>
        <v/>
      </c>
      <c r="K91" s="738"/>
      <c r="L91" s="739" t="str">
        <f>IF(ISERROR(VLOOKUP(B91,data!$A$3:$AW$102,2,FALSE)),"",VLOOKUP(B91,data!$A$3:$AW$102,30,FALSE))</f>
        <v/>
      </c>
      <c r="M91" s="739"/>
      <c r="N91" s="739" t="str">
        <f>IF(ISERROR(VLOOKUP(B91,data!$A$3:$AW$102,2,FALSE)),"",VLOOKUP(B91,data!$A$3:$AW$102,35,FALSE))</f>
        <v/>
      </c>
      <c r="O91" s="739"/>
      <c r="P91" s="738" t="str">
        <f>IF(ISERROR(VLOOKUP(B91,data!$A$3:$AW$102,2,FALSE)),"",VLOOKUP(B91,data!$A$3:$AW$102,40,FALSE))</f>
        <v/>
      </c>
      <c r="Q91" s="738"/>
      <c r="R91" s="740" t="str">
        <f>IF(ISERROR(VLOOKUP(B91,data!$A$3:$AW$102,2,FALSE)),"",VLOOKUP(B91,data!$A$3:$AW$102,45,FALSE))</f>
        <v/>
      </c>
      <c r="S91" s="741"/>
      <c r="T91" s="690"/>
      <c r="U91" s="690"/>
    </row>
    <row r="92" spans="2:21" ht="16.5" customHeight="1">
      <c r="B92" s="715">
        <v>76</v>
      </c>
      <c r="C92" s="716" t="str">
        <f>IF(ISERROR(VLOOKUP(B92,data!$A$3:$AW$102,2,FALSE)),"",VLOOKUP(B92,data!$A$3:$AW$102,2,FALSE))</f>
        <v/>
      </c>
      <c r="D92" s="717" t="str">
        <f>IF(ISERROR(VLOOKUP(B92,data!$A$3:$AW$102,2,FALSE)),"",VLOOKUP(B92,data!$A$3:$AW$102,49,FALSE))</f>
        <v/>
      </c>
      <c r="E92" s="718"/>
      <c r="F92" s="719"/>
      <c r="G92" s="720" t="str">
        <f>IF(ISERROR(VLOOKUP(B92,data!$A$3:$AW$102,2,FALSE)),"",VLOOKUP(B92,data!$A$3:$AW$102,12,FALSE))</f>
        <v/>
      </c>
      <c r="H92" s="721" t="str">
        <f>IF(ISERROR(VLOOKUP(B92,競技者データ入力シート!$A$7:$N$106,2,FALSE)),"",VLOOKUP(B92,競技者データ入力シート!$A$7:$N$106,8,FALSE))</f>
        <v/>
      </c>
      <c r="I92" s="722" t="str">
        <f>IF(ISERROR(VLOOKUP(B92,data!$A$3:$AW$102,2,FALSE)),"",VLOOKUP(B92,data!$A$3:$AW$102,13,FALSE))</f>
        <v/>
      </c>
      <c r="J92" s="723" t="str">
        <f>IF(ISERROR(VLOOKUP(B92,data!$A$3:$AW$102,2,FALSE)),"",VLOOKUP(B92,data!$A$3:$AW$102,25,FALSE))</f>
        <v/>
      </c>
      <c r="K92" s="724"/>
      <c r="L92" s="725" t="str">
        <f>IF(ISERROR(VLOOKUP(B92,data!$A$3:$AW$102,2,FALSE)),"",VLOOKUP(B92,data!$A$3:$AW$102,30,FALSE))</f>
        <v/>
      </c>
      <c r="M92" s="725"/>
      <c r="N92" s="725" t="str">
        <f>IF(ISERROR(VLOOKUP(B92,data!$A$3:$AW$102,2,FALSE)),"",VLOOKUP(B92,data!$A$3:$AW$102,35,FALSE))</f>
        <v/>
      </c>
      <c r="O92" s="725"/>
      <c r="P92" s="724" t="str">
        <f>IF(ISERROR(VLOOKUP(B92,data!$A$3:$AW$102,2,FALSE)),"",VLOOKUP(B92,data!$A$3:$AW$102,40,FALSE))</f>
        <v/>
      </c>
      <c r="Q92" s="724"/>
      <c r="R92" s="726" t="str">
        <f>IF(ISERROR(VLOOKUP(B92,data!$A$3:$AW$102,2,FALSE)),"",VLOOKUP(B92,data!$A$3:$AW$102,45,FALSE))</f>
        <v/>
      </c>
      <c r="S92" s="727"/>
      <c r="T92" s="690"/>
      <c r="U92" s="690"/>
    </row>
    <row r="93" spans="2:21" ht="16.5" customHeight="1">
      <c r="B93" s="728">
        <v>77</v>
      </c>
      <c r="C93" s="716" t="str">
        <f>IF(ISERROR(VLOOKUP(B93,data!$A$3:$AW$102,2,FALSE)),"",VLOOKUP(B93,data!$A$3:$AW$102,2,FALSE))</f>
        <v/>
      </c>
      <c r="D93" s="717" t="str">
        <f>IF(ISERROR(VLOOKUP(B93,data!$A$3:$AW$102,2,FALSE)),"",VLOOKUP(B93,data!$A$3:$AW$102,49,FALSE))</f>
        <v/>
      </c>
      <c r="E93" s="718"/>
      <c r="F93" s="719"/>
      <c r="G93" s="720" t="str">
        <f>IF(ISERROR(VLOOKUP(B93,data!$A$3:$AW$102,2,FALSE)),"",VLOOKUP(B93,data!$A$3:$AW$102,12,FALSE))</f>
        <v/>
      </c>
      <c r="H93" s="721" t="str">
        <f>IF(ISERROR(VLOOKUP(B93,競技者データ入力シート!$A$7:$N$106,2,FALSE)),"",VLOOKUP(B93,競技者データ入力シート!$A$7:$N$106,8,FALSE))</f>
        <v/>
      </c>
      <c r="I93" s="722" t="str">
        <f>IF(ISERROR(VLOOKUP(B93,data!$A$3:$AW$102,2,FALSE)),"",VLOOKUP(B93,data!$A$3:$AW$102,13,FALSE))</f>
        <v/>
      </c>
      <c r="J93" s="723" t="str">
        <f>IF(ISERROR(VLOOKUP(B93,data!$A$3:$AW$102,2,FALSE)),"",VLOOKUP(B93,data!$A$3:$AW$102,25,FALSE))</f>
        <v/>
      </c>
      <c r="K93" s="724"/>
      <c r="L93" s="725" t="str">
        <f>IF(ISERROR(VLOOKUP(B93,data!$A$3:$AW$102,2,FALSE)),"",VLOOKUP(B93,data!$A$3:$AW$102,30,FALSE))</f>
        <v/>
      </c>
      <c r="M93" s="725"/>
      <c r="N93" s="725" t="str">
        <f>IF(ISERROR(VLOOKUP(B93,data!$A$3:$AW$102,2,FALSE)),"",VLOOKUP(B93,data!$A$3:$AW$102,35,FALSE))</f>
        <v/>
      </c>
      <c r="O93" s="725"/>
      <c r="P93" s="724" t="str">
        <f>IF(ISERROR(VLOOKUP(B93,data!$A$3:$AW$102,2,FALSE)),"",VLOOKUP(B93,data!$A$3:$AW$102,40,FALSE))</f>
        <v/>
      </c>
      <c r="Q93" s="724"/>
      <c r="R93" s="726" t="str">
        <f>IF(ISERROR(VLOOKUP(B93,data!$A$3:$AW$102,2,FALSE)),"",VLOOKUP(B93,data!$A$3:$AW$102,45,FALSE))</f>
        <v/>
      </c>
      <c r="S93" s="727"/>
      <c r="T93" s="690"/>
      <c r="U93" s="690"/>
    </row>
    <row r="94" spans="2:21" ht="16.5" customHeight="1">
      <c r="B94" s="728">
        <v>78</v>
      </c>
      <c r="C94" s="716" t="str">
        <f>IF(ISERROR(VLOOKUP(B94,data!$A$3:$AW$102,2,FALSE)),"",VLOOKUP(B94,data!$A$3:$AW$102,2,FALSE))</f>
        <v/>
      </c>
      <c r="D94" s="717" t="str">
        <f>IF(ISERROR(VLOOKUP(B94,data!$A$3:$AW$102,2,FALSE)),"",VLOOKUP(B94,data!$A$3:$AW$102,49,FALSE))</f>
        <v/>
      </c>
      <c r="E94" s="718"/>
      <c r="F94" s="719"/>
      <c r="G94" s="720" t="str">
        <f>IF(ISERROR(VLOOKUP(B94,data!$A$3:$AW$102,2,FALSE)),"",VLOOKUP(B94,data!$A$3:$AW$102,12,FALSE))</f>
        <v/>
      </c>
      <c r="H94" s="721" t="str">
        <f>IF(ISERROR(VLOOKUP(B94,競技者データ入力シート!$A$7:$N$106,2,FALSE)),"",VLOOKUP(B94,競技者データ入力シート!$A$7:$N$106,8,FALSE))</f>
        <v/>
      </c>
      <c r="I94" s="722" t="str">
        <f>IF(ISERROR(VLOOKUP(B94,data!$A$3:$AW$102,2,FALSE)),"",VLOOKUP(B94,data!$A$3:$AW$102,13,FALSE))</f>
        <v/>
      </c>
      <c r="J94" s="723" t="str">
        <f>IF(ISERROR(VLOOKUP(B94,data!$A$3:$AW$102,2,FALSE)),"",VLOOKUP(B94,data!$A$3:$AW$102,25,FALSE))</f>
        <v/>
      </c>
      <c r="K94" s="724"/>
      <c r="L94" s="725" t="str">
        <f>IF(ISERROR(VLOOKUP(B94,data!$A$3:$AW$102,2,FALSE)),"",VLOOKUP(B94,data!$A$3:$AW$102,30,FALSE))</f>
        <v/>
      </c>
      <c r="M94" s="725"/>
      <c r="N94" s="725" t="str">
        <f>IF(ISERROR(VLOOKUP(B94,data!$A$3:$AW$102,2,FALSE)),"",VLOOKUP(B94,data!$A$3:$AW$102,35,FALSE))</f>
        <v/>
      </c>
      <c r="O94" s="725"/>
      <c r="P94" s="724" t="str">
        <f>IF(ISERROR(VLOOKUP(B94,data!$A$3:$AW$102,2,FALSE)),"",VLOOKUP(B94,data!$A$3:$AW$102,40,FALSE))</f>
        <v/>
      </c>
      <c r="Q94" s="724"/>
      <c r="R94" s="726" t="str">
        <f>IF(ISERROR(VLOOKUP(B94,data!$A$3:$AW$102,2,FALSE)),"",VLOOKUP(B94,data!$A$3:$AW$102,45,FALSE))</f>
        <v/>
      </c>
      <c r="S94" s="727"/>
      <c r="T94" s="690"/>
      <c r="U94" s="690"/>
    </row>
    <row r="95" spans="2:21" ht="16.5" customHeight="1">
      <c r="B95" s="728">
        <v>79</v>
      </c>
      <c r="C95" s="716" t="str">
        <f>IF(ISERROR(VLOOKUP(B95,data!$A$3:$AW$102,2,FALSE)),"",VLOOKUP(B95,data!$A$3:$AW$102,2,FALSE))</f>
        <v/>
      </c>
      <c r="D95" s="717" t="str">
        <f>IF(ISERROR(VLOOKUP(B95,data!$A$3:$AW$102,2,FALSE)),"",VLOOKUP(B95,data!$A$3:$AW$102,49,FALSE))</f>
        <v/>
      </c>
      <c r="E95" s="718"/>
      <c r="F95" s="719"/>
      <c r="G95" s="720" t="str">
        <f>IF(ISERROR(VLOOKUP(B95,data!$A$3:$AW$102,2,FALSE)),"",VLOOKUP(B95,data!$A$3:$AW$102,12,FALSE))</f>
        <v/>
      </c>
      <c r="H95" s="721" t="str">
        <f>IF(ISERROR(VLOOKUP(B95,競技者データ入力シート!$A$7:$N$106,2,FALSE)),"",VLOOKUP(B95,競技者データ入力シート!$A$7:$N$106,8,FALSE))</f>
        <v/>
      </c>
      <c r="I95" s="722" t="str">
        <f>IF(ISERROR(VLOOKUP(B95,data!$A$3:$AW$102,2,FALSE)),"",VLOOKUP(B95,data!$A$3:$AW$102,13,FALSE))</f>
        <v/>
      </c>
      <c r="J95" s="723" t="str">
        <f>IF(ISERROR(VLOOKUP(B95,data!$A$3:$AW$102,2,FALSE)),"",VLOOKUP(B95,data!$A$3:$AW$102,25,FALSE))</f>
        <v/>
      </c>
      <c r="K95" s="724"/>
      <c r="L95" s="725" t="str">
        <f>IF(ISERROR(VLOOKUP(B95,data!$A$3:$AW$102,2,FALSE)),"",VLOOKUP(B95,data!$A$3:$AW$102,30,FALSE))</f>
        <v/>
      </c>
      <c r="M95" s="725"/>
      <c r="N95" s="725" t="str">
        <f>IF(ISERROR(VLOOKUP(B95,data!$A$3:$AW$102,2,FALSE)),"",VLOOKUP(B95,data!$A$3:$AW$102,35,FALSE))</f>
        <v/>
      </c>
      <c r="O95" s="725"/>
      <c r="P95" s="724" t="str">
        <f>IF(ISERROR(VLOOKUP(B95,data!$A$3:$AW$102,2,FALSE)),"",VLOOKUP(B95,data!$A$3:$AW$102,40,FALSE))</f>
        <v/>
      </c>
      <c r="Q95" s="724"/>
      <c r="R95" s="726" t="str">
        <f>IF(ISERROR(VLOOKUP(B95,data!$A$3:$AW$102,2,FALSE)),"",VLOOKUP(B95,data!$A$3:$AW$102,45,FALSE))</f>
        <v/>
      </c>
      <c r="S95" s="727"/>
      <c r="T95" s="690"/>
      <c r="U95" s="690"/>
    </row>
    <row r="96" spans="2:21" ht="16.5" customHeight="1">
      <c r="B96" s="729">
        <v>80</v>
      </c>
      <c r="C96" s="730" t="str">
        <f>IF(ISERROR(VLOOKUP(B96,data!$A$3:$AW$102,2,FALSE)),"",VLOOKUP(B96,data!$A$3:$AW$102,2,FALSE))</f>
        <v/>
      </c>
      <c r="D96" s="731" t="str">
        <f>IF(ISERROR(VLOOKUP(B96,data!$A$3:$AW$102,2,FALSE)),"",VLOOKUP(B96,data!$A$3:$AW$102,49,FALSE))</f>
        <v/>
      </c>
      <c r="E96" s="732"/>
      <c r="F96" s="733"/>
      <c r="G96" s="734" t="str">
        <f>IF(ISERROR(VLOOKUP(B96,data!$A$3:$AW$102,2,FALSE)),"",VLOOKUP(B96,data!$A$3:$AW$102,12,FALSE))</f>
        <v/>
      </c>
      <c r="H96" s="735" t="str">
        <f>IF(ISERROR(VLOOKUP(B96,競技者データ入力シート!$A$7:$N$106,2,FALSE)),"",VLOOKUP(B96,競技者データ入力シート!$A$7:$N$106,8,FALSE))</f>
        <v/>
      </c>
      <c r="I96" s="736" t="str">
        <f>IF(ISERROR(VLOOKUP(B96,data!$A$3:$AW$102,2,FALSE)),"",VLOOKUP(B96,data!$A$3:$AW$102,13,FALSE))</f>
        <v/>
      </c>
      <c r="J96" s="737" t="str">
        <f>IF(ISERROR(VLOOKUP(B96,data!$A$3:$AW$102,2,FALSE)),"",VLOOKUP(B96,data!$A$3:$AW$102,25,FALSE))</f>
        <v/>
      </c>
      <c r="K96" s="738"/>
      <c r="L96" s="739" t="str">
        <f>IF(ISERROR(VLOOKUP(B96,data!$A$3:$AW$102,2,FALSE)),"",VLOOKUP(B96,data!$A$3:$AW$102,30,FALSE))</f>
        <v/>
      </c>
      <c r="M96" s="739"/>
      <c r="N96" s="739" t="str">
        <f>IF(ISERROR(VLOOKUP(B96,data!$A$3:$AW$102,2,FALSE)),"",VLOOKUP(B96,data!$A$3:$AW$102,35,FALSE))</f>
        <v/>
      </c>
      <c r="O96" s="739"/>
      <c r="P96" s="738" t="str">
        <f>IF(ISERROR(VLOOKUP(B96,data!$A$3:$AW$102,2,FALSE)),"",VLOOKUP(B96,data!$A$3:$AW$102,40,FALSE))</f>
        <v/>
      </c>
      <c r="Q96" s="738"/>
      <c r="R96" s="740" t="str">
        <f>IF(ISERROR(VLOOKUP(B96,data!$A$3:$AW$102,2,FALSE)),"",VLOOKUP(B96,data!$A$3:$AW$102,45,FALSE))</f>
        <v/>
      </c>
      <c r="S96" s="741"/>
      <c r="T96" s="690"/>
      <c r="U96" s="690"/>
    </row>
    <row r="97" spans="2:21" ht="16.5" customHeight="1">
      <c r="B97" s="715">
        <v>81</v>
      </c>
      <c r="C97" s="716" t="str">
        <f>IF(ISERROR(VLOOKUP(B97,data!$A$3:$AW$102,2,FALSE)),"",VLOOKUP(B97,data!$A$3:$AW$102,2,FALSE))</f>
        <v/>
      </c>
      <c r="D97" s="717" t="str">
        <f>IF(ISERROR(VLOOKUP(B97,data!$A$3:$AW$102,2,FALSE)),"",VLOOKUP(B97,data!$A$3:$AW$102,49,FALSE))</f>
        <v/>
      </c>
      <c r="E97" s="718"/>
      <c r="F97" s="719"/>
      <c r="G97" s="720" t="str">
        <f>IF(ISERROR(VLOOKUP(B97,data!$A$3:$AW$102,2,FALSE)),"",VLOOKUP(B97,data!$A$3:$AW$102,12,FALSE))</f>
        <v/>
      </c>
      <c r="H97" s="721" t="str">
        <f>IF(ISERROR(VLOOKUP(B97,競技者データ入力シート!$A$7:$N$106,2,FALSE)),"",VLOOKUP(B97,競技者データ入力シート!$A$7:$N$106,8,FALSE))</f>
        <v/>
      </c>
      <c r="I97" s="722" t="str">
        <f>IF(ISERROR(VLOOKUP(B97,data!$A$3:$AW$102,2,FALSE)),"",VLOOKUP(B97,data!$A$3:$AW$102,13,FALSE))</f>
        <v/>
      </c>
      <c r="J97" s="723" t="str">
        <f>IF(ISERROR(VLOOKUP(B97,data!$A$3:$AW$102,2,FALSE)),"",VLOOKUP(B97,data!$A$3:$AW$102,25,FALSE))</f>
        <v/>
      </c>
      <c r="K97" s="724"/>
      <c r="L97" s="725" t="str">
        <f>IF(ISERROR(VLOOKUP(B97,data!$A$3:$AW$102,2,FALSE)),"",VLOOKUP(B97,data!$A$3:$AW$102,30,FALSE))</f>
        <v/>
      </c>
      <c r="M97" s="725"/>
      <c r="N97" s="725" t="str">
        <f>IF(ISERROR(VLOOKUP(B97,data!$A$3:$AW$102,2,FALSE)),"",VLOOKUP(B97,data!$A$3:$AW$102,35,FALSE))</f>
        <v/>
      </c>
      <c r="O97" s="725"/>
      <c r="P97" s="724" t="str">
        <f>IF(ISERROR(VLOOKUP(B97,data!$A$3:$AW$102,2,FALSE)),"",VLOOKUP(B97,data!$A$3:$AW$102,40,FALSE))</f>
        <v/>
      </c>
      <c r="Q97" s="724"/>
      <c r="R97" s="726" t="str">
        <f>IF(ISERROR(VLOOKUP(B97,data!$A$3:$AW$102,2,FALSE)),"",VLOOKUP(B97,data!$A$3:$AW$102,45,FALSE))</f>
        <v/>
      </c>
      <c r="S97" s="727"/>
      <c r="T97" s="690"/>
      <c r="U97" s="690"/>
    </row>
    <row r="98" spans="2:21" ht="16.5" customHeight="1">
      <c r="B98" s="728">
        <v>82</v>
      </c>
      <c r="C98" s="716" t="str">
        <f>IF(ISERROR(VLOOKUP(B98,data!$A$3:$AW$102,2,FALSE)),"",VLOOKUP(B98,data!$A$3:$AW$102,2,FALSE))</f>
        <v/>
      </c>
      <c r="D98" s="717" t="str">
        <f>IF(ISERROR(VLOOKUP(B98,data!$A$3:$AW$102,2,FALSE)),"",VLOOKUP(B98,data!$A$3:$AW$102,49,FALSE))</f>
        <v/>
      </c>
      <c r="E98" s="718"/>
      <c r="F98" s="719"/>
      <c r="G98" s="720" t="str">
        <f>IF(ISERROR(VLOOKUP(B98,data!$A$3:$AW$102,2,FALSE)),"",VLOOKUP(B98,data!$A$3:$AW$102,12,FALSE))</f>
        <v/>
      </c>
      <c r="H98" s="721" t="str">
        <f>IF(ISERROR(VLOOKUP(B98,競技者データ入力シート!$A$7:$N$106,2,FALSE)),"",VLOOKUP(B98,競技者データ入力シート!$A$7:$N$106,8,FALSE))</f>
        <v/>
      </c>
      <c r="I98" s="722" t="str">
        <f>IF(ISERROR(VLOOKUP(B98,data!$A$3:$AW$102,2,FALSE)),"",VLOOKUP(B98,data!$A$3:$AW$102,13,FALSE))</f>
        <v/>
      </c>
      <c r="J98" s="723" t="str">
        <f>IF(ISERROR(VLOOKUP(B98,data!$A$3:$AW$102,2,FALSE)),"",VLOOKUP(B98,data!$A$3:$AW$102,25,FALSE))</f>
        <v/>
      </c>
      <c r="K98" s="724"/>
      <c r="L98" s="725" t="str">
        <f>IF(ISERROR(VLOOKUP(B98,data!$A$3:$AW$102,2,FALSE)),"",VLOOKUP(B98,data!$A$3:$AW$102,30,FALSE))</f>
        <v/>
      </c>
      <c r="M98" s="725"/>
      <c r="N98" s="725" t="str">
        <f>IF(ISERROR(VLOOKUP(B98,data!$A$3:$AW$102,2,FALSE)),"",VLOOKUP(B98,data!$A$3:$AW$102,35,FALSE))</f>
        <v/>
      </c>
      <c r="O98" s="725"/>
      <c r="P98" s="724" t="str">
        <f>IF(ISERROR(VLOOKUP(B98,data!$A$3:$AW$102,2,FALSE)),"",VLOOKUP(B98,data!$A$3:$AW$102,40,FALSE))</f>
        <v/>
      </c>
      <c r="Q98" s="724"/>
      <c r="R98" s="726" t="str">
        <f>IF(ISERROR(VLOOKUP(B98,data!$A$3:$AW$102,2,FALSE)),"",VLOOKUP(B98,data!$A$3:$AW$102,45,FALSE))</f>
        <v/>
      </c>
      <c r="S98" s="727"/>
      <c r="T98" s="690"/>
      <c r="U98" s="690"/>
    </row>
    <row r="99" spans="2:21" ht="16.5" customHeight="1">
      <c r="B99" s="728">
        <v>83</v>
      </c>
      <c r="C99" s="716" t="str">
        <f>IF(ISERROR(VLOOKUP(B99,data!$A$3:$AW$102,2,FALSE)),"",VLOOKUP(B99,data!$A$3:$AW$102,2,FALSE))</f>
        <v/>
      </c>
      <c r="D99" s="717" t="str">
        <f>IF(ISERROR(VLOOKUP(B99,data!$A$3:$AW$102,2,FALSE)),"",VLOOKUP(B99,data!$A$3:$AW$102,49,FALSE))</f>
        <v/>
      </c>
      <c r="E99" s="718"/>
      <c r="F99" s="719"/>
      <c r="G99" s="720" t="str">
        <f>IF(ISERROR(VLOOKUP(B99,data!$A$3:$AW$102,2,FALSE)),"",VLOOKUP(B99,data!$A$3:$AW$102,12,FALSE))</f>
        <v/>
      </c>
      <c r="H99" s="721" t="str">
        <f>IF(ISERROR(VLOOKUP(B99,競技者データ入力シート!$A$7:$N$106,2,FALSE)),"",VLOOKUP(B99,競技者データ入力シート!$A$7:$N$106,8,FALSE))</f>
        <v/>
      </c>
      <c r="I99" s="722" t="str">
        <f>IF(ISERROR(VLOOKUP(B99,data!$A$3:$AW$102,2,FALSE)),"",VLOOKUP(B99,data!$A$3:$AW$102,13,FALSE))</f>
        <v/>
      </c>
      <c r="J99" s="723" t="str">
        <f>IF(ISERROR(VLOOKUP(B99,data!$A$3:$AW$102,2,FALSE)),"",VLOOKUP(B99,data!$A$3:$AW$102,25,FALSE))</f>
        <v/>
      </c>
      <c r="K99" s="724"/>
      <c r="L99" s="725" t="str">
        <f>IF(ISERROR(VLOOKUP(B99,data!$A$3:$AW$102,2,FALSE)),"",VLOOKUP(B99,data!$A$3:$AW$102,30,FALSE))</f>
        <v/>
      </c>
      <c r="M99" s="725"/>
      <c r="N99" s="725" t="str">
        <f>IF(ISERROR(VLOOKUP(B99,data!$A$3:$AW$102,2,FALSE)),"",VLOOKUP(B99,data!$A$3:$AW$102,35,FALSE))</f>
        <v/>
      </c>
      <c r="O99" s="725"/>
      <c r="P99" s="724" t="str">
        <f>IF(ISERROR(VLOOKUP(B99,data!$A$3:$AW$102,2,FALSE)),"",VLOOKUP(B99,data!$A$3:$AW$102,40,FALSE))</f>
        <v/>
      </c>
      <c r="Q99" s="724"/>
      <c r="R99" s="726" t="str">
        <f>IF(ISERROR(VLOOKUP(B99,data!$A$3:$AW$102,2,FALSE)),"",VLOOKUP(B99,data!$A$3:$AW$102,45,FALSE))</f>
        <v/>
      </c>
      <c r="S99" s="727"/>
      <c r="T99" s="690"/>
      <c r="U99" s="690"/>
    </row>
    <row r="100" spans="2:21" ht="16.5" customHeight="1">
      <c r="B100" s="728">
        <v>84</v>
      </c>
      <c r="C100" s="716" t="str">
        <f>IF(ISERROR(VLOOKUP(B100,data!$A$3:$AW$102,2,FALSE)),"",VLOOKUP(B100,data!$A$3:$AW$102,2,FALSE))</f>
        <v/>
      </c>
      <c r="D100" s="717" t="str">
        <f>IF(ISERROR(VLOOKUP(B100,data!$A$3:$AW$102,2,FALSE)),"",VLOOKUP(B100,data!$A$3:$AW$102,49,FALSE))</f>
        <v/>
      </c>
      <c r="E100" s="718"/>
      <c r="F100" s="719"/>
      <c r="G100" s="720" t="str">
        <f>IF(ISERROR(VLOOKUP(B100,data!$A$3:$AW$102,2,FALSE)),"",VLOOKUP(B100,data!$A$3:$AW$102,12,FALSE))</f>
        <v/>
      </c>
      <c r="H100" s="721" t="str">
        <f>IF(ISERROR(VLOOKUP(B100,競技者データ入力シート!$A$7:$N$106,2,FALSE)),"",VLOOKUP(B100,競技者データ入力シート!$A$7:$N$106,8,FALSE))</f>
        <v/>
      </c>
      <c r="I100" s="722" t="str">
        <f>IF(ISERROR(VLOOKUP(B100,data!$A$3:$AW$102,2,FALSE)),"",VLOOKUP(B100,data!$A$3:$AW$102,13,FALSE))</f>
        <v/>
      </c>
      <c r="J100" s="723" t="str">
        <f>IF(ISERROR(VLOOKUP(B100,data!$A$3:$AW$102,2,FALSE)),"",VLOOKUP(B100,data!$A$3:$AW$102,25,FALSE))</f>
        <v/>
      </c>
      <c r="K100" s="724"/>
      <c r="L100" s="725" t="str">
        <f>IF(ISERROR(VLOOKUP(B100,data!$A$3:$AW$102,2,FALSE)),"",VLOOKUP(B100,data!$A$3:$AW$102,30,FALSE))</f>
        <v/>
      </c>
      <c r="M100" s="725"/>
      <c r="N100" s="725" t="str">
        <f>IF(ISERROR(VLOOKUP(B100,data!$A$3:$AW$102,2,FALSE)),"",VLOOKUP(B100,data!$A$3:$AW$102,35,FALSE))</f>
        <v/>
      </c>
      <c r="O100" s="725"/>
      <c r="P100" s="724" t="str">
        <f>IF(ISERROR(VLOOKUP(B100,data!$A$3:$AW$102,2,FALSE)),"",VLOOKUP(B100,data!$A$3:$AW$102,40,FALSE))</f>
        <v/>
      </c>
      <c r="Q100" s="724"/>
      <c r="R100" s="726" t="str">
        <f>IF(ISERROR(VLOOKUP(B100,data!$A$3:$AW$102,2,FALSE)),"",VLOOKUP(B100,data!$A$3:$AW$102,45,FALSE))</f>
        <v/>
      </c>
      <c r="S100" s="727"/>
      <c r="T100" s="690"/>
      <c r="U100" s="690"/>
    </row>
    <row r="101" spans="2:21" ht="16.5" customHeight="1">
      <c r="B101" s="729">
        <v>85</v>
      </c>
      <c r="C101" s="730" t="str">
        <f>IF(ISERROR(VLOOKUP(B101,data!$A$3:$AW$102,2,FALSE)),"",VLOOKUP(B101,data!$A$3:$AW$102,2,FALSE))</f>
        <v/>
      </c>
      <c r="D101" s="731" t="str">
        <f>IF(ISERROR(VLOOKUP(B101,data!$A$3:$AW$102,2,FALSE)),"",VLOOKUP(B101,data!$A$3:$AW$102,49,FALSE))</f>
        <v/>
      </c>
      <c r="E101" s="732"/>
      <c r="F101" s="733"/>
      <c r="G101" s="734" t="str">
        <f>IF(ISERROR(VLOOKUP(B101,data!$A$3:$AW$102,2,FALSE)),"",VLOOKUP(B101,data!$A$3:$AW$102,12,FALSE))</f>
        <v/>
      </c>
      <c r="H101" s="735" t="str">
        <f>IF(ISERROR(VLOOKUP(B101,競技者データ入力シート!$A$7:$N$106,2,FALSE)),"",VLOOKUP(B101,競技者データ入力シート!$A$7:$N$106,8,FALSE))</f>
        <v/>
      </c>
      <c r="I101" s="736" t="str">
        <f>IF(ISERROR(VLOOKUP(B101,data!$A$3:$AW$102,2,FALSE)),"",VLOOKUP(B101,data!$A$3:$AW$102,13,FALSE))</f>
        <v/>
      </c>
      <c r="J101" s="737" t="str">
        <f>IF(ISERROR(VLOOKUP(B101,data!$A$3:$AW$102,2,FALSE)),"",VLOOKUP(B101,data!$A$3:$AW$102,25,FALSE))</f>
        <v/>
      </c>
      <c r="K101" s="738"/>
      <c r="L101" s="739" t="str">
        <f>IF(ISERROR(VLOOKUP(B101,data!$A$3:$AW$102,2,FALSE)),"",VLOOKUP(B101,data!$A$3:$AW$102,30,FALSE))</f>
        <v/>
      </c>
      <c r="M101" s="739"/>
      <c r="N101" s="739" t="str">
        <f>IF(ISERROR(VLOOKUP(B101,data!$A$3:$AW$102,2,FALSE)),"",VLOOKUP(B101,data!$A$3:$AW$102,35,FALSE))</f>
        <v/>
      </c>
      <c r="O101" s="739"/>
      <c r="P101" s="738" t="str">
        <f>IF(ISERROR(VLOOKUP(B101,data!$A$3:$AW$102,2,FALSE)),"",VLOOKUP(B101,data!$A$3:$AW$102,40,FALSE))</f>
        <v/>
      </c>
      <c r="Q101" s="738"/>
      <c r="R101" s="740" t="str">
        <f>IF(ISERROR(VLOOKUP(B101,data!$A$3:$AW$102,2,FALSE)),"",VLOOKUP(B101,data!$A$3:$AW$102,45,FALSE))</f>
        <v/>
      </c>
      <c r="S101" s="741"/>
      <c r="T101" s="690"/>
      <c r="U101" s="690"/>
    </row>
    <row r="102" spans="2:21" ht="16.5" customHeight="1">
      <c r="B102" s="715">
        <v>86</v>
      </c>
      <c r="C102" s="716" t="str">
        <f>IF(ISERROR(VLOOKUP(B102,data!$A$3:$AW$102,2,FALSE)),"",VLOOKUP(B102,data!$A$3:$AW$102,2,FALSE))</f>
        <v/>
      </c>
      <c r="D102" s="717" t="str">
        <f>IF(ISERROR(VLOOKUP(B102,data!$A$3:$AW$102,2,FALSE)),"",VLOOKUP(B102,data!$A$3:$AW$102,49,FALSE))</f>
        <v/>
      </c>
      <c r="E102" s="718"/>
      <c r="F102" s="719"/>
      <c r="G102" s="720" t="str">
        <f>IF(ISERROR(VLOOKUP(B102,data!$A$3:$AW$102,2,FALSE)),"",VLOOKUP(B102,data!$A$3:$AW$102,12,FALSE))</f>
        <v/>
      </c>
      <c r="H102" s="721" t="str">
        <f>IF(ISERROR(VLOOKUP(B102,競技者データ入力シート!$A$7:$N$106,2,FALSE)),"",VLOOKUP(B102,競技者データ入力シート!$A$7:$N$106,8,FALSE))</f>
        <v/>
      </c>
      <c r="I102" s="722" t="str">
        <f>IF(ISERROR(VLOOKUP(B102,data!$A$3:$AW$102,2,FALSE)),"",VLOOKUP(B102,data!$A$3:$AW$102,13,FALSE))</f>
        <v/>
      </c>
      <c r="J102" s="723" t="str">
        <f>IF(ISERROR(VLOOKUP(B102,data!$A$3:$AW$102,2,FALSE)),"",VLOOKUP(B102,data!$A$3:$AW$102,25,FALSE))</f>
        <v/>
      </c>
      <c r="K102" s="724"/>
      <c r="L102" s="725" t="str">
        <f>IF(ISERROR(VLOOKUP(B102,data!$A$3:$AW$102,2,FALSE)),"",VLOOKUP(B102,data!$A$3:$AW$102,30,FALSE))</f>
        <v/>
      </c>
      <c r="M102" s="725"/>
      <c r="N102" s="725" t="str">
        <f>IF(ISERROR(VLOOKUP(B102,data!$A$3:$AW$102,2,FALSE)),"",VLOOKUP(B102,data!$A$3:$AW$102,35,FALSE))</f>
        <v/>
      </c>
      <c r="O102" s="725"/>
      <c r="P102" s="724" t="str">
        <f>IF(ISERROR(VLOOKUP(B102,data!$A$3:$AW$102,2,FALSE)),"",VLOOKUP(B102,data!$A$3:$AW$102,40,FALSE))</f>
        <v/>
      </c>
      <c r="Q102" s="724"/>
      <c r="R102" s="726" t="str">
        <f>IF(ISERROR(VLOOKUP(B102,data!$A$3:$AW$102,2,FALSE)),"",VLOOKUP(B102,data!$A$3:$AW$102,45,FALSE))</f>
        <v/>
      </c>
      <c r="S102" s="727"/>
      <c r="T102" s="690"/>
      <c r="U102" s="690"/>
    </row>
    <row r="103" spans="2:21" ht="16.5" customHeight="1">
      <c r="B103" s="728">
        <v>87</v>
      </c>
      <c r="C103" s="716" t="str">
        <f>IF(ISERROR(VLOOKUP(B103,data!$A$3:$AW$102,2,FALSE)),"",VLOOKUP(B103,data!$A$3:$AW$102,2,FALSE))</f>
        <v/>
      </c>
      <c r="D103" s="717" t="str">
        <f>IF(ISERROR(VLOOKUP(B103,data!$A$3:$AW$102,2,FALSE)),"",VLOOKUP(B103,data!$A$3:$AW$102,49,FALSE))</f>
        <v/>
      </c>
      <c r="E103" s="718"/>
      <c r="F103" s="719"/>
      <c r="G103" s="720" t="str">
        <f>IF(ISERROR(VLOOKUP(B103,data!$A$3:$AW$102,2,FALSE)),"",VLOOKUP(B103,data!$A$3:$AW$102,12,FALSE))</f>
        <v/>
      </c>
      <c r="H103" s="721" t="str">
        <f>IF(ISERROR(VLOOKUP(B103,競技者データ入力シート!$A$7:$N$106,2,FALSE)),"",VLOOKUP(B103,競技者データ入力シート!$A$7:$N$106,8,FALSE))</f>
        <v/>
      </c>
      <c r="I103" s="722" t="str">
        <f>IF(ISERROR(VLOOKUP(B103,data!$A$3:$AW$102,2,FALSE)),"",VLOOKUP(B103,data!$A$3:$AW$102,13,FALSE))</f>
        <v/>
      </c>
      <c r="J103" s="723" t="str">
        <f>IF(ISERROR(VLOOKUP(B103,data!$A$3:$AW$102,2,FALSE)),"",VLOOKUP(B103,data!$A$3:$AW$102,25,FALSE))</f>
        <v/>
      </c>
      <c r="K103" s="724"/>
      <c r="L103" s="725" t="str">
        <f>IF(ISERROR(VLOOKUP(B103,data!$A$3:$AW$102,2,FALSE)),"",VLOOKUP(B103,data!$A$3:$AW$102,30,FALSE))</f>
        <v/>
      </c>
      <c r="M103" s="725"/>
      <c r="N103" s="725" t="str">
        <f>IF(ISERROR(VLOOKUP(B103,data!$A$3:$AW$102,2,FALSE)),"",VLOOKUP(B103,data!$A$3:$AW$102,35,FALSE))</f>
        <v/>
      </c>
      <c r="O103" s="725"/>
      <c r="P103" s="724" t="str">
        <f>IF(ISERROR(VLOOKUP(B103,data!$A$3:$AW$102,2,FALSE)),"",VLOOKUP(B103,data!$A$3:$AW$102,40,FALSE))</f>
        <v/>
      </c>
      <c r="Q103" s="724"/>
      <c r="R103" s="726" t="str">
        <f>IF(ISERROR(VLOOKUP(B103,data!$A$3:$AW$102,2,FALSE)),"",VLOOKUP(B103,data!$A$3:$AW$102,45,FALSE))</f>
        <v/>
      </c>
      <c r="S103" s="727"/>
      <c r="T103" s="690"/>
      <c r="U103" s="690"/>
    </row>
    <row r="104" spans="2:21" ht="16.5" customHeight="1">
      <c r="B104" s="728">
        <v>88</v>
      </c>
      <c r="C104" s="716" t="str">
        <f>IF(ISERROR(VLOOKUP(B104,data!$A$3:$AW$102,2,FALSE)),"",VLOOKUP(B104,data!$A$3:$AW$102,2,FALSE))</f>
        <v/>
      </c>
      <c r="D104" s="717" t="str">
        <f>IF(ISERROR(VLOOKUP(B104,data!$A$3:$AW$102,2,FALSE)),"",VLOOKUP(B104,data!$A$3:$AW$102,49,FALSE))</f>
        <v/>
      </c>
      <c r="E104" s="718"/>
      <c r="F104" s="719"/>
      <c r="G104" s="720" t="str">
        <f>IF(ISERROR(VLOOKUP(B104,data!$A$3:$AW$102,2,FALSE)),"",VLOOKUP(B104,data!$A$3:$AW$102,12,FALSE))</f>
        <v/>
      </c>
      <c r="H104" s="721" t="str">
        <f>IF(ISERROR(VLOOKUP(B104,競技者データ入力シート!$A$7:$N$106,2,FALSE)),"",VLOOKUP(B104,競技者データ入力シート!$A$7:$N$106,8,FALSE))</f>
        <v/>
      </c>
      <c r="I104" s="722" t="str">
        <f>IF(ISERROR(VLOOKUP(B104,data!$A$3:$AW$102,2,FALSE)),"",VLOOKUP(B104,data!$A$3:$AW$102,13,FALSE))</f>
        <v/>
      </c>
      <c r="J104" s="723" t="str">
        <f>IF(ISERROR(VLOOKUP(B104,data!$A$3:$AW$102,2,FALSE)),"",VLOOKUP(B104,data!$A$3:$AW$102,25,FALSE))</f>
        <v/>
      </c>
      <c r="K104" s="724"/>
      <c r="L104" s="725" t="str">
        <f>IF(ISERROR(VLOOKUP(B104,data!$A$3:$AW$102,2,FALSE)),"",VLOOKUP(B104,data!$A$3:$AW$102,30,FALSE))</f>
        <v/>
      </c>
      <c r="M104" s="725"/>
      <c r="N104" s="725" t="str">
        <f>IF(ISERROR(VLOOKUP(B104,data!$A$3:$AW$102,2,FALSE)),"",VLOOKUP(B104,data!$A$3:$AW$102,35,FALSE))</f>
        <v/>
      </c>
      <c r="O104" s="725"/>
      <c r="P104" s="724" t="str">
        <f>IF(ISERROR(VLOOKUP(B104,data!$A$3:$AW$102,2,FALSE)),"",VLOOKUP(B104,data!$A$3:$AW$102,40,FALSE))</f>
        <v/>
      </c>
      <c r="Q104" s="724"/>
      <c r="R104" s="726" t="str">
        <f>IF(ISERROR(VLOOKUP(B104,data!$A$3:$AW$102,2,FALSE)),"",VLOOKUP(B104,data!$A$3:$AW$102,45,FALSE))</f>
        <v/>
      </c>
      <c r="S104" s="727"/>
      <c r="T104" s="690"/>
      <c r="U104" s="690"/>
    </row>
    <row r="105" spans="2:21" ht="16.5" customHeight="1">
      <c r="B105" s="728">
        <v>89</v>
      </c>
      <c r="C105" s="716" t="str">
        <f>IF(ISERROR(VLOOKUP(B105,data!$A$3:$AW$102,2,FALSE)),"",VLOOKUP(B105,data!$A$3:$AW$102,2,FALSE))</f>
        <v/>
      </c>
      <c r="D105" s="717" t="str">
        <f>IF(ISERROR(VLOOKUP(B105,data!$A$3:$AW$102,2,FALSE)),"",VLOOKUP(B105,data!$A$3:$AW$102,49,FALSE))</f>
        <v/>
      </c>
      <c r="E105" s="718"/>
      <c r="F105" s="719"/>
      <c r="G105" s="720" t="str">
        <f>IF(ISERROR(VLOOKUP(B105,data!$A$3:$AW$102,2,FALSE)),"",VLOOKUP(B105,data!$A$3:$AW$102,12,FALSE))</f>
        <v/>
      </c>
      <c r="H105" s="721" t="str">
        <f>IF(ISERROR(VLOOKUP(B105,競技者データ入力シート!$A$7:$N$106,2,FALSE)),"",VLOOKUP(B105,競技者データ入力シート!$A$7:$N$106,8,FALSE))</f>
        <v/>
      </c>
      <c r="I105" s="722" t="str">
        <f>IF(ISERROR(VLOOKUP(B105,data!$A$3:$AW$102,2,FALSE)),"",VLOOKUP(B105,data!$A$3:$AW$102,13,FALSE))</f>
        <v/>
      </c>
      <c r="J105" s="723" t="str">
        <f>IF(ISERROR(VLOOKUP(B105,data!$A$3:$AW$102,2,FALSE)),"",VLOOKUP(B105,data!$A$3:$AW$102,25,FALSE))</f>
        <v/>
      </c>
      <c r="K105" s="724"/>
      <c r="L105" s="725" t="str">
        <f>IF(ISERROR(VLOOKUP(B105,data!$A$3:$AW$102,2,FALSE)),"",VLOOKUP(B105,data!$A$3:$AW$102,30,FALSE))</f>
        <v/>
      </c>
      <c r="M105" s="725"/>
      <c r="N105" s="725" t="str">
        <f>IF(ISERROR(VLOOKUP(B105,data!$A$3:$AW$102,2,FALSE)),"",VLOOKUP(B105,data!$A$3:$AW$102,35,FALSE))</f>
        <v/>
      </c>
      <c r="O105" s="725"/>
      <c r="P105" s="724" t="str">
        <f>IF(ISERROR(VLOOKUP(B105,data!$A$3:$AW$102,2,FALSE)),"",VLOOKUP(B105,data!$A$3:$AW$102,40,FALSE))</f>
        <v/>
      </c>
      <c r="Q105" s="724"/>
      <c r="R105" s="726" t="str">
        <f>IF(ISERROR(VLOOKUP(B105,data!$A$3:$AW$102,2,FALSE)),"",VLOOKUP(B105,data!$A$3:$AW$102,45,FALSE))</f>
        <v/>
      </c>
      <c r="S105" s="727"/>
      <c r="T105" s="690"/>
      <c r="U105" s="690"/>
    </row>
    <row r="106" spans="2:21" ht="16.5" customHeight="1">
      <c r="B106" s="729">
        <v>90</v>
      </c>
      <c r="C106" s="730" t="str">
        <f>IF(ISERROR(VLOOKUP(B106,data!$A$3:$AW$102,2,FALSE)),"",VLOOKUP(B106,data!$A$3:$AW$102,2,FALSE))</f>
        <v/>
      </c>
      <c r="D106" s="731" t="str">
        <f>IF(ISERROR(VLOOKUP(B106,data!$A$3:$AW$102,2,FALSE)),"",VLOOKUP(B106,data!$A$3:$AW$102,49,FALSE))</f>
        <v/>
      </c>
      <c r="E106" s="732"/>
      <c r="F106" s="733"/>
      <c r="G106" s="734" t="str">
        <f>IF(ISERROR(VLOOKUP(B106,data!$A$3:$AW$102,2,FALSE)),"",VLOOKUP(B106,data!$A$3:$AW$102,12,FALSE))</f>
        <v/>
      </c>
      <c r="H106" s="735" t="str">
        <f>IF(ISERROR(VLOOKUP(B106,競技者データ入力シート!$A$7:$N$106,2,FALSE)),"",VLOOKUP(B106,競技者データ入力シート!$A$7:$N$106,8,FALSE))</f>
        <v/>
      </c>
      <c r="I106" s="736" t="str">
        <f>IF(ISERROR(VLOOKUP(B106,data!$A$3:$AW$102,2,FALSE)),"",VLOOKUP(B106,data!$A$3:$AW$102,13,FALSE))</f>
        <v/>
      </c>
      <c r="J106" s="737" t="str">
        <f>IF(ISERROR(VLOOKUP(B106,data!$A$3:$AW$102,2,FALSE)),"",VLOOKUP(B106,data!$A$3:$AW$102,25,FALSE))</f>
        <v/>
      </c>
      <c r="K106" s="738"/>
      <c r="L106" s="739" t="str">
        <f>IF(ISERROR(VLOOKUP(B106,data!$A$3:$AW$102,2,FALSE)),"",VLOOKUP(B106,data!$A$3:$AW$102,30,FALSE))</f>
        <v/>
      </c>
      <c r="M106" s="739"/>
      <c r="N106" s="739" t="str">
        <f>IF(ISERROR(VLOOKUP(B106,data!$A$3:$AW$102,2,FALSE)),"",VLOOKUP(B106,data!$A$3:$AW$102,35,FALSE))</f>
        <v/>
      </c>
      <c r="O106" s="739"/>
      <c r="P106" s="738" t="str">
        <f>IF(ISERROR(VLOOKUP(B106,data!$A$3:$AW$102,2,FALSE)),"",VLOOKUP(B106,data!$A$3:$AW$102,40,FALSE))</f>
        <v/>
      </c>
      <c r="Q106" s="738"/>
      <c r="R106" s="740" t="str">
        <f>IF(ISERROR(VLOOKUP(B106,data!$A$3:$AW$102,2,FALSE)),"",VLOOKUP(B106,data!$A$3:$AW$102,45,FALSE))</f>
        <v/>
      </c>
      <c r="S106" s="741"/>
      <c r="T106" s="690"/>
      <c r="U106" s="690"/>
    </row>
    <row r="107" spans="2:21" ht="16.5" customHeight="1">
      <c r="B107" s="715">
        <v>91</v>
      </c>
      <c r="C107" s="716" t="str">
        <f>IF(ISERROR(VLOOKUP(B107,data!$A$3:$AW$102,2,FALSE)),"",VLOOKUP(B107,data!$A$3:$AW$102,2,FALSE))</f>
        <v/>
      </c>
      <c r="D107" s="717" t="str">
        <f>IF(ISERROR(VLOOKUP(B107,data!$A$3:$AW$102,2,FALSE)),"",VLOOKUP(B107,data!$A$3:$AW$102,49,FALSE))</f>
        <v/>
      </c>
      <c r="E107" s="718"/>
      <c r="F107" s="719"/>
      <c r="G107" s="720" t="str">
        <f>IF(ISERROR(VLOOKUP(B107,data!$A$3:$AW$102,2,FALSE)),"",VLOOKUP(B107,data!$A$3:$AW$102,12,FALSE))</f>
        <v/>
      </c>
      <c r="H107" s="721" t="str">
        <f>IF(ISERROR(VLOOKUP(B107,競技者データ入力シート!$A$7:$N$106,2,FALSE)),"",VLOOKUP(B107,競技者データ入力シート!$A$7:$N$106,8,FALSE))</f>
        <v/>
      </c>
      <c r="I107" s="722" t="str">
        <f>IF(ISERROR(VLOOKUP(B107,data!$A$3:$AW$102,2,FALSE)),"",VLOOKUP(B107,data!$A$3:$AW$102,13,FALSE))</f>
        <v/>
      </c>
      <c r="J107" s="723" t="str">
        <f>IF(ISERROR(VLOOKUP(B107,data!$A$3:$AW$102,2,FALSE)),"",VLOOKUP(B107,data!$A$3:$AW$102,25,FALSE))</f>
        <v/>
      </c>
      <c r="K107" s="724"/>
      <c r="L107" s="725" t="str">
        <f>IF(ISERROR(VLOOKUP(B107,data!$A$3:$AW$102,2,FALSE)),"",VLOOKUP(B107,data!$A$3:$AW$102,30,FALSE))</f>
        <v/>
      </c>
      <c r="M107" s="725"/>
      <c r="N107" s="725" t="str">
        <f>IF(ISERROR(VLOOKUP(B107,data!$A$3:$AW$102,2,FALSE)),"",VLOOKUP(B107,data!$A$3:$AW$102,35,FALSE))</f>
        <v/>
      </c>
      <c r="O107" s="725"/>
      <c r="P107" s="724" t="str">
        <f>IF(ISERROR(VLOOKUP(B107,data!$A$3:$AW$102,2,FALSE)),"",VLOOKUP(B107,data!$A$3:$AW$102,40,FALSE))</f>
        <v/>
      </c>
      <c r="Q107" s="724"/>
      <c r="R107" s="726" t="str">
        <f>IF(ISERROR(VLOOKUP(B107,data!$A$3:$AW$102,2,FALSE)),"",VLOOKUP(B107,data!$A$3:$AW$102,45,FALSE))</f>
        <v/>
      </c>
      <c r="S107" s="727"/>
      <c r="T107" s="690"/>
      <c r="U107" s="690"/>
    </row>
    <row r="108" spans="2:21" ht="16.5" customHeight="1">
      <c r="B108" s="728">
        <v>92</v>
      </c>
      <c r="C108" s="716" t="str">
        <f>IF(ISERROR(VLOOKUP(B108,data!$A$3:$AW$102,2,FALSE)),"",VLOOKUP(B108,data!$A$3:$AW$102,2,FALSE))</f>
        <v/>
      </c>
      <c r="D108" s="717" t="str">
        <f>IF(ISERROR(VLOOKUP(B108,data!$A$3:$AW$102,2,FALSE)),"",VLOOKUP(B108,data!$A$3:$AW$102,49,FALSE))</f>
        <v/>
      </c>
      <c r="E108" s="718"/>
      <c r="F108" s="719"/>
      <c r="G108" s="720" t="str">
        <f>IF(ISERROR(VLOOKUP(B108,data!$A$3:$AW$102,2,FALSE)),"",VLOOKUP(B108,data!$A$3:$AW$102,12,FALSE))</f>
        <v/>
      </c>
      <c r="H108" s="721" t="str">
        <f>IF(ISERROR(VLOOKUP(B108,競技者データ入力シート!$A$7:$N$106,2,FALSE)),"",VLOOKUP(B108,競技者データ入力シート!$A$7:$N$106,8,FALSE))</f>
        <v/>
      </c>
      <c r="I108" s="722" t="str">
        <f>IF(ISERROR(VLOOKUP(B108,data!$A$3:$AW$102,2,FALSE)),"",VLOOKUP(B108,data!$A$3:$AW$102,13,FALSE))</f>
        <v/>
      </c>
      <c r="J108" s="723" t="str">
        <f>IF(ISERROR(VLOOKUP(B108,data!$A$3:$AW$102,2,FALSE)),"",VLOOKUP(B108,data!$A$3:$AW$102,25,FALSE))</f>
        <v/>
      </c>
      <c r="K108" s="724"/>
      <c r="L108" s="725" t="str">
        <f>IF(ISERROR(VLOOKUP(B108,data!$A$3:$AW$102,2,FALSE)),"",VLOOKUP(B108,data!$A$3:$AW$102,30,FALSE))</f>
        <v/>
      </c>
      <c r="M108" s="725"/>
      <c r="N108" s="725" t="str">
        <f>IF(ISERROR(VLOOKUP(B108,data!$A$3:$AW$102,2,FALSE)),"",VLOOKUP(B108,data!$A$3:$AW$102,35,FALSE))</f>
        <v/>
      </c>
      <c r="O108" s="725"/>
      <c r="P108" s="724" t="str">
        <f>IF(ISERROR(VLOOKUP(B108,data!$A$3:$AW$102,2,FALSE)),"",VLOOKUP(B108,data!$A$3:$AW$102,40,FALSE))</f>
        <v/>
      </c>
      <c r="Q108" s="724"/>
      <c r="R108" s="726" t="str">
        <f>IF(ISERROR(VLOOKUP(B108,data!$A$3:$AW$102,2,FALSE)),"",VLOOKUP(B108,data!$A$3:$AW$102,45,FALSE))</f>
        <v/>
      </c>
      <c r="S108" s="727"/>
      <c r="T108" s="690"/>
      <c r="U108" s="690"/>
    </row>
    <row r="109" spans="2:21" ht="16.5" customHeight="1">
      <c r="B109" s="728">
        <v>93</v>
      </c>
      <c r="C109" s="716" t="str">
        <f>IF(ISERROR(VLOOKUP(B109,data!$A$3:$AW$102,2,FALSE)),"",VLOOKUP(B109,data!$A$3:$AW$102,2,FALSE))</f>
        <v/>
      </c>
      <c r="D109" s="717" t="str">
        <f>IF(ISERROR(VLOOKUP(B109,data!$A$3:$AW$102,2,FALSE)),"",VLOOKUP(B109,data!$A$3:$AW$102,49,FALSE))</f>
        <v/>
      </c>
      <c r="E109" s="718"/>
      <c r="F109" s="719"/>
      <c r="G109" s="720" t="str">
        <f>IF(ISERROR(VLOOKUP(B109,data!$A$3:$AW$102,2,FALSE)),"",VLOOKUP(B109,data!$A$3:$AW$102,12,FALSE))</f>
        <v/>
      </c>
      <c r="H109" s="721" t="str">
        <f>IF(ISERROR(VLOOKUP(B109,競技者データ入力シート!$A$7:$N$106,2,FALSE)),"",VLOOKUP(B109,競技者データ入力シート!$A$7:$N$106,8,FALSE))</f>
        <v/>
      </c>
      <c r="I109" s="722" t="str">
        <f>IF(ISERROR(VLOOKUP(B109,data!$A$3:$AW$102,2,FALSE)),"",VLOOKUP(B109,data!$A$3:$AW$102,13,FALSE))</f>
        <v/>
      </c>
      <c r="J109" s="723" t="str">
        <f>IF(ISERROR(VLOOKUP(B109,data!$A$3:$AW$102,2,FALSE)),"",VLOOKUP(B109,data!$A$3:$AW$102,25,FALSE))</f>
        <v/>
      </c>
      <c r="K109" s="724"/>
      <c r="L109" s="725" t="str">
        <f>IF(ISERROR(VLOOKUP(B109,data!$A$3:$AW$102,2,FALSE)),"",VLOOKUP(B109,data!$A$3:$AW$102,30,FALSE))</f>
        <v/>
      </c>
      <c r="M109" s="725"/>
      <c r="N109" s="725" t="str">
        <f>IF(ISERROR(VLOOKUP(B109,data!$A$3:$AW$102,2,FALSE)),"",VLOOKUP(B109,data!$A$3:$AW$102,35,FALSE))</f>
        <v/>
      </c>
      <c r="O109" s="725"/>
      <c r="P109" s="724" t="str">
        <f>IF(ISERROR(VLOOKUP(B109,data!$A$3:$AW$102,2,FALSE)),"",VLOOKUP(B109,data!$A$3:$AW$102,40,FALSE))</f>
        <v/>
      </c>
      <c r="Q109" s="724"/>
      <c r="R109" s="726" t="str">
        <f>IF(ISERROR(VLOOKUP(B109,data!$A$3:$AW$102,2,FALSE)),"",VLOOKUP(B109,data!$A$3:$AW$102,45,FALSE))</f>
        <v/>
      </c>
      <c r="S109" s="727"/>
      <c r="T109" s="690"/>
      <c r="U109" s="690"/>
    </row>
    <row r="110" spans="2:21" ht="16.5" customHeight="1">
      <c r="B110" s="728">
        <v>94</v>
      </c>
      <c r="C110" s="716" t="str">
        <f>IF(ISERROR(VLOOKUP(B110,data!$A$3:$AW$102,2,FALSE)),"",VLOOKUP(B110,data!$A$3:$AW$102,2,FALSE))</f>
        <v/>
      </c>
      <c r="D110" s="717" t="str">
        <f>IF(ISERROR(VLOOKUP(B110,data!$A$3:$AW$102,2,FALSE)),"",VLOOKUP(B110,data!$A$3:$AW$102,49,FALSE))</f>
        <v/>
      </c>
      <c r="E110" s="718"/>
      <c r="F110" s="719"/>
      <c r="G110" s="720" t="str">
        <f>IF(ISERROR(VLOOKUP(B110,data!$A$3:$AW$102,2,FALSE)),"",VLOOKUP(B110,data!$A$3:$AW$102,12,FALSE))</f>
        <v/>
      </c>
      <c r="H110" s="721" t="str">
        <f>IF(ISERROR(VLOOKUP(B110,競技者データ入力シート!$A$7:$N$106,2,FALSE)),"",VLOOKUP(B110,競技者データ入力シート!$A$7:$N$106,8,FALSE))</f>
        <v/>
      </c>
      <c r="I110" s="722" t="str">
        <f>IF(ISERROR(VLOOKUP(B110,data!$A$3:$AW$102,2,FALSE)),"",VLOOKUP(B110,data!$A$3:$AW$102,13,FALSE))</f>
        <v/>
      </c>
      <c r="J110" s="723" t="str">
        <f>IF(ISERROR(VLOOKUP(B110,data!$A$3:$AW$102,2,FALSE)),"",VLOOKUP(B110,data!$A$3:$AW$102,25,FALSE))</f>
        <v/>
      </c>
      <c r="K110" s="724"/>
      <c r="L110" s="725" t="str">
        <f>IF(ISERROR(VLOOKUP(B110,data!$A$3:$AW$102,2,FALSE)),"",VLOOKUP(B110,data!$A$3:$AW$102,30,FALSE))</f>
        <v/>
      </c>
      <c r="M110" s="725"/>
      <c r="N110" s="725" t="str">
        <f>IF(ISERROR(VLOOKUP(B110,data!$A$3:$AW$102,2,FALSE)),"",VLOOKUP(B110,data!$A$3:$AW$102,35,FALSE))</f>
        <v/>
      </c>
      <c r="O110" s="725"/>
      <c r="P110" s="724" t="str">
        <f>IF(ISERROR(VLOOKUP(B110,data!$A$3:$AW$102,2,FALSE)),"",VLOOKUP(B110,data!$A$3:$AW$102,40,FALSE))</f>
        <v/>
      </c>
      <c r="Q110" s="724"/>
      <c r="R110" s="726" t="str">
        <f>IF(ISERROR(VLOOKUP(B110,data!$A$3:$AW$102,2,FALSE)),"",VLOOKUP(B110,data!$A$3:$AW$102,45,FALSE))</f>
        <v/>
      </c>
      <c r="S110" s="727"/>
      <c r="T110" s="690"/>
      <c r="U110" s="690"/>
    </row>
    <row r="111" spans="2:21" ht="16.5" customHeight="1">
      <c r="B111" s="729">
        <v>95</v>
      </c>
      <c r="C111" s="730" t="str">
        <f>IF(ISERROR(VLOOKUP(B111,data!$A$3:$AW$102,2,FALSE)),"",VLOOKUP(B111,data!$A$3:$AW$102,2,FALSE))</f>
        <v/>
      </c>
      <c r="D111" s="731" t="str">
        <f>IF(ISERROR(VLOOKUP(B111,data!$A$3:$AW$102,2,FALSE)),"",VLOOKUP(B111,data!$A$3:$AW$102,49,FALSE))</f>
        <v/>
      </c>
      <c r="E111" s="732"/>
      <c r="F111" s="733"/>
      <c r="G111" s="734" t="str">
        <f>IF(ISERROR(VLOOKUP(B111,data!$A$3:$AW$102,2,FALSE)),"",VLOOKUP(B111,data!$A$3:$AW$102,12,FALSE))</f>
        <v/>
      </c>
      <c r="H111" s="735" t="str">
        <f>IF(ISERROR(VLOOKUP(B111,競技者データ入力シート!$A$7:$N$106,2,FALSE)),"",VLOOKUP(B111,競技者データ入力シート!$A$7:$N$106,8,FALSE))</f>
        <v/>
      </c>
      <c r="I111" s="736" t="str">
        <f>IF(ISERROR(VLOOKUP(B111,data!$A$3:$AW$102,2,FALSE)),"",VLOOKUP(B111,data!$A$3:$AW$102,13,FALSE))</f>
        <v/>
      </c>
      <c r="J111" s="737" t="str">
        <f>IF(ISERROR(VLOOKUP(B111,data!$A$3:$AW$102,2,FALSE)),"",VLOOKUP(B111,data!$A$3:$AW$102,25,FALSE))</f>
        <v/>
      </c>
      <c r="K111" s="738"/>
      <c r="L111" s="739" t="str">
        <f>IF(ISERROR(VLOOKUP(B111,data!$A$3:$AW$102,2,FALSE)),"",VLOOKUP(B111,data!$A$3:$AW$102,30,FALSE))</f>
        <v/>
      </c>
      <c r="M111" s="739"/>
      <c r="N111" s="739" t="str">
        <f>IF(ISERROR(VLOOKUP(B111,data!$A$3:$AW$102,2,FALSE)),"",VLOOKUP(B111,data!$A$3:$AW$102,35,FALSE))</f>
        <v/>
      </c>
      <c r="O111" s="739"/>
      <c r="P111" s="738" t="str">
        <f>IF(ISERROR(VLOOKUP(B111,data!$A$3:$AW$102,2,FALSE)),"",VLOOKUP(B111,data!$A$3:$AW$102,40,FALSE))</f>
        <v/>
      </c>
      <c r="Q111" s="738"/>
      <c r="R111" s="740" t="str">
        <f>IF(ISERROR(VLOOKUP(B111,data!$A$3:$AW$102,2,FALSE)),"",VLOOKUP(B111,data!$A$3:$AW$102,45,FALSE))</f>
        <v/>
      </c>
      <c r="S111" s="741"/>
      <c r="T111" s="690"/>
      <c r="U111" s="690"/>
    </row>
    <row r="112" spans="2:21" ht="16.5" customHeight="1">
      <c r="B112" s="715">
        <v>96</v>
      </c>
      <c r="C112" s="716" t="str">
        <f>IF(ISERROR(VLOOKUP(B112,data!$A$3:$AW$102,2,FALSE)),"",VLOOKUP(B112,data!$A$3:$AW$102,2,FALSE))</f>
        <v/>
      </c>
      <c r="D112" s="717" t="str">
        <f>IF(ISERROR(VLOOKUP(B112,data!$A$3:$AW$102,2,FALSE)),"",VLOOKUP(B112,data!$A$3:$AW$102,49,FALSE))</f>
        <v/>
      </c>
      <c r="E112" s="718"/>
      <c r="F112" s="719"/>
      <c r="G112" s="720" t="str">
        <f>IF(ISERROR(VLOOKUP(B112,data!$A$3:$AW$102,2,FALSE)),"",VLOOKUP(B112,data!$A$3:$AW$102,12,FALSE))</f>
        <v/>
      </c>
      <c r="H112" s="721" t="str">
        <f>IF(ISERROR(VLOOKUP(B112,競技者データ入力シート!$A$7:$N$106,2,FALSE)),"",VLOOKUP(B112,競技者データ入力シート!$A$7:$N$106,8,FALSE))</f>
        <v/>
      </c>
      <c r="I112" s="722" t="str">
        <f>IF(ISERROR(VLOOKUP(B112,data!$A$3:$AW$102,2,FALSE)),"",VLOOKUP(B112,data!$A$3:$AW$102,13,FALSE))</f>
        <v/>
      </c>
      <c r="J112" s="723" t="str">
        <f>IF(ISERROR(VLOOKUP(B112,data!$A$3:$AW$102,2,FALSE)),"",VLOOKUP(B112,data!$A$3:$AW$102,25,FALSE))</f>
        <v/>
      </c>
      <c r="K112" s="724"/>
      <c r="L112" s="725" t="str">
        <f>IF(ISERROR(VLOOKUP(B112,data!$A$3:$AW$102,2,FALSE)),"",VLOOKUP(B112,data!$A$3:$AW$102,30,FALSE))</f>
        <v/>
      </c>
      <c r="M112" s="725"/>
      <c r="N112" s="725" t="str">
        <f>IF(ISERROR(VLOOKUP(B112,data!$A$3:$AW$102,2,FALSE)),"",VLOOKUP(B112,data!$A$3:$AW$102,35,FALSE))</f>
        <v/>
      </c>
      <c r="O112" s="725"/>
      <c r="P112" s="724" t="str">
        <f>IF(ISERROR(VLOOKUP(B112,data!$A$3:$AW$102,2,FALSE)),"",VLOOKUP(B112,data!$A$3:$AW$102,40,FALSE))</f>
        <v/>
      </c>
      <c r="Q112" s="724"/>
      <c r="R112" s="726" t="str">
        <f>IF(ISERROR(VLOOKUP(B112,data!$A$3:$AW$102,2,FALSE)),"",VLOOKUP(B112,data!$A$3:$AW$102,45,FALSE))</f>
        <v/>
      </c>
      <c r="S112" s="727"/>
      <c r="T112" s="690"/>
      <c r="U112" s="690"/>
    </row>
    <row r="113" spans="2:21" ht="16.5" customHeight="1">
      <c r="B113" s="728">
        <v>97</v>
      </c>
      <c r="C113" s="716" t="str">
        <f>IF(ISERROR(VLOOKUP(B113,data!$A$3:$AW$102,2,FALSE)),"",VLOOKUP(B113,data!$A$3:$AW$102,2,FALSE))</f>
        <v/>
      </c>
      <c r="D113" s="717" t="str">
        <f>IF(ISERROR(VLOOKUP(B113,data!$A$3:$AW$102,2,FALSE)),"",VLOOKUP(B113,data!$A$3:$AW$102,49,FALSE))</f>
        <v/>
      </c>
      <c r="E113" s="718"/>
      <c r="F113" s="719"/>
      <c r="G113" s="720" t="str">
        <f>IF(ISERROR(VLOOKUP(B113,data!$A$3:$AW$102,2,FALSE)),"",VLOOKUP(B113,data!$A$3:$AW$102,12,FALSE))</f>
        <v/>
      </c>
      <c r="H113" s="721" t="str">
        <f>IF(ISERROR(VLOOKUP(B113,競技者データ入力シート!$A$7:$N$106,2,FALSE)),"",VLOOKUP(B113,競技者データ入力シート!$A$7:$N$106,8,FALSE))</f>
        <v/>
      </c>
      <c r="I113" s="722" t="str">
        <f>IF(ISERROR(VLOOKUP(B113,data!$A$3:$AW$102,2,FALSE)),"",VLOOKUP(B113,data!$A$3:$AW$102,13,FALSE))</f>
        <v/>
      </c>
      <c r="J113" s="723" t="str">
        <f>IF(ISERROR(VLOOKUP(B113,data!$A$3:$AW$102,2,FALSE)),"",VLOOKUP(B113,data!$A$3:$AW$102,25,FALSE))</f>
        <v/>
      </c>
      <c r="K113" s="724"/>
      <c r="L113" s="725" t="str">
        <f>IF(ISERROR(VLOOKUP(B113,data!$A$3:$AW$102,2,FALSE)),"",VLOOKUP(B113,data!$A$3:$AW$102,30,FALSE))</f>
        <v/>
      </c>
      <c r="M113" s="725"/>
      <c r="N113" s="725" t="str">
        <f>IF(ISERROR(VLOOKUP(B113,data!$A$3:$AW$102,2,FALSE)),"",VLOOKUP(B113,data!$A$3:$AW$102,35,FALSE))</f>
        <v/>
      </c>
      <c r="O113" s="725"/>
      <c r="P113" s="724" t="str">
        <f>IF(ISERROR(VLOOKUP(B113,data!$A$3:$AW$102,2,FALSE)),"",VLOOKUP(B113,data!$A$3:$AW$102,40,FALSE))</f>
        <v/>
      </c>
      <c r="Q113" s="724"/>
      <c r="R113" s="726" t="str">
        <f>IF(ISERROR(VLOOKUP(B113,data!$A$3:$AW$102,2,FALSE)),"",VLOOKUP(B113,data!$A$3:$AW$102,45,FALSE))</f>
        <v/>
      </c>
      <c r="S113" s="727"/>
      <c r="T113" s="690"/>
      <c r="U113" s="690"/>
    </row>
    <row r="114" spans="2:21" ht="16.5" customHeight="1">
      <c r="B114" s="728">
        <v>98</v>
      </c>
      <c r="C114" s="716" t="str">
        <f>IF(ISERROR(VLOOKUP(B114,data!$A$3:$AW$102,2,FALSE)),"",VLOOKUP(B114,data!$A$3:$AW$102,2,FALSE))</f>
        <v/>
      </c>
      <c r="D114" s="717" t="str">
        <f>IF(ISERROR(VLOOKUP(B114,data!$A$3:$AW$102,2,FALSE)),"",VLOOKUP(B114,data!$A$3:$AW$102,49,FALSE))</f>
        <v/>
      </c>
      <c r="E114" s="718"/>
      <c r="F114" s="719"/>
      <c r="G114" s="720" t="str">
        <f>IF(ISERROR(VLOOKUP(B114,data!$A$3:$AW$102,2,FALSE)),"",VLOOKUP(B114,data!$A$3:$AW$102,12,FALSE))</f>
        <v/>
      </c>
      <c r="H114" s="721" t="str">
        <f>IF(ISERROR(VLOOKUP(B114,競技者データ入力シート!$A$7:$N$106,2,FALSE)),"",VLOOKUP(B114,競技者データ入力シート!$A$7:$N$106,8,FALSE))</f>
        <v/>
      </c>
      <c r="I114" s="722" t="str">
        <f>IF(ISERROR(VLOOKUP(B114,data!$A$3:$AW$102,2,FALSE)),"",VLOOKUP(B114,data!$A$3:$AW$102,13,FALSE))</f>
        <v/>
      </c>
      <c r="J114" s="723" t="str">
        <f>IF(ISERROR(VLOOKUP(B114,data!$A$3:$AW$102,2,FALSE)),"",VLOOKUP(B114,data!$A$3:$AW$102,25,FALSE))</f>
        <v/>
      </c>
      <c r="K114" s="724"/>
      <c r="L114" s="725" t="str">
        <f>IF(ISERROR(VLOOKUP(B114,data!$A$3:$AW$102,2,FALSE)),"",VLOOKUP(B114,data!$A$3:$AW$102,30,FALSE))</f>
        <v/>
      </c>
      <c r="M114" s="725"/>
      <c r="N114" s="725" t="str">
        <f>IF(ISERROR(VLOOKUP(B114,data!$A$3:$AW$102,2,FALSE)),"",VLOOKUP(B114,data!$A$3:$AW$102,35,FALSE))</f>
        <v/>
      </c>
      <c r="O114" s="725"/>
      <c r="P114" s="724" t="str">
        <f>IF(ISERROR(VLOOKUP(B114,data!$A$3:$AW$102,2,FALSE)),"",VLOOKUP(B114,data!$A$3:$AW$102,40,FALSE))</f>
        <v/>
      </c>
      <c r="Q114" s="724"/>
      <c r="R114" s="726" t="str">
        <f>IF(ISERROR(VLOOKUP(B114,data!$A$3:$AW$102,2,FALSE)),"",VLOOKUP(B114,data!$A$3:$AW$102,45,FALSE))</f>
        <v/>
      </c>
      <c r="S114" s="727"/>
      <c r="T114" s="690"/>
      <c r="U114" s="690"/>
    </row>
    <row r="115" spans="2:21" ht="16.5" customHeight="1">
      <c r="B115" s="728">
        <v>99</v>
      </c>
      <c r="C115" s="716" t="str">
        <f>IF(ISERROR(VLOOKUP(B115,data!$A$3:$AW$102,2,FALSE)),"",VLOOKUP(B115,data!$A$3:$AW$102,2,FALSE))</f>
        <v/>
      </c>
      <c r="D115" s="717" t="str">
        <f>IF(ISERROR(VLOOKUP(B115,data!$A$3:$AW$102,2,FALSE)),"",VLOOKUP(B115,data!$A$3:$AW$102,49,FALSE))</f>
        <v/>
      </c>
      <c r="E115" s="718"/>
      <c r="F115" s="719"/>
      <c r="G115" s="720" t="str">
        <f>IF(ISERROR(VLOOKUP(B115,data!$A$3:$AW$102,2,FALSE)),"",VLOOKUP(B115,data!$A$3:$AW$102,12,FALSE))</f>
        <v/>
      </c>
      <c r="H115" s="721" t="str">
        <f>IF(ISERROR(VLOOKUP(B115,競技者データ入力シート!$A$7:$N$106,2,FALSE)),"",VLOOKUP(B115,競技者データ入力シート!$A$7:$N$106,8,FALSE))</f>
        <v/>
      </c>
      <c r="I115" s="722" t="str">
        <f>IF(ISERROR(VLOOKUP(B115,data!$A$3:$AW$102,2,FALSE)),"",VLOOKUP(B115,data!$A$3:$AW$102,13,FALSE))</f>
        <v/>
      </c>
      <c r="J115" s="723" t="str">
        <f>IF(ISERROR(VLOOKUP(B115,data!$A$3:$AW$102,2,FALSE)),"",VLOOKUP(B115,data!$A$3:$AW$102,25,FALSE))</f>
        <v/>
      </c>
      <c r="K115" s="724"/>
      <c r="L115" s="725" t="str">
        <f>IF(ISERROR(VLOOKUP(B115,data!$A$3:$AW$102,2,FALSE)),"",VLOOKUP(B115,data!$A$3:$AW$102,30,FALSE))</f>
        <v/>
      </c>
      <c r="M115" s="725"/>
      <c r="N115" s="725" t="str">
        <f>IF(ISERROR(VLOOKUP(B115,data!$A$3:$AW$102,2,FALSE)),"",VLOOKUP(B115,data!$A$3:$AW$102,35,FALSE))</f>
        <v/>
      </c>
      <c r="O115" s="725"/>
      <c r="P115" s="724" t="str">
        <f>IF(ISERROR(VLOOKUP(B115,data!$A$3:$AW$102,2,FALSE)),"",VLOOKUP(B115,data!$A$3:$AW$102,40,FALSE))</f>
        <v/>
      </c>
      <c r="Q115" s="724"/>
      <c r="R115" s="726" t="str">
        <f>IF(ISERROR(VLOOKUP(B115,data!$A$3:$AW$102,2,FALSE)),"",VLOOKUP(B115,data!$A$3:$AW$102,45,FALSE))</f>
        <v/>
      </c>
      <c r="S115" s="727"/>
      <c r="T115" s="690"/>
      <c r="U115" s="690"/>
    </row>
    <row r="116" spans="2:21" ht="16.5" customHeight="1">
      <c r="B116" s="729">
        <v>100</v>
      </c>
      <c r="C116" s="730" t="str">
        <f>IF(ISERROR(VLOOKUP(B116,data!$A$3:$AW$102,2,FALSE)),"",VLOOKUP(B116,data!$A$3:$AW$102,2,FALSE))</f>
        <v/>
      </c>
      <c r="D116" s="731" t="str">
        <f>IF(ISERROR(VLOOKUP(B116,data!$A$3:$AW$102,2,FALSE)),"",VLOOKUP(B116,data!$A$3:$AW$102,49,FALSE))</f>
        <v/>
      </c>
      <c r="E116" s="732"/>
      <c r="F116" s="733"/>
      <c r="G116" s="734" t="str">
        <f>IF(ISERROR(VLOOKUP(B116,data!$A$3:$AW$102,2,FALSE)),"",VLOOKUP(B116,data!$A$3:$AW$102,12,FALSE))</f>
        <v/>
      </c>
      <c r="H116" s="735" t="str">
        <f>IF(ISERROR(VLOOKUP(B116,競技者データ入力シート!$A$7:$N$106,2,FALSE)),"",VLOOKUP(B116,競技者データ入力シート!$A$7:$N$106,8,FALSE))</f>
        <v/>
      </c>
      <c r="I116" s="736" t="str">
        <f>IF(ISERROR(VLOOKUP(B116,data!$A$3:$AW$102,2,FALSE)),"",VLOOKUP(B116,data!$A$3:$AW$102,13,FALSE))</f>
        <v/>
      </c>
      <c r="J116" s="737" t="str">
        <f>IF(ISERROR(VLOOKUP(B116,data!$A$3:$AW$102,2,FALSE)),"",VLOOKUP(B116,data!$A$3:$AW$102,25,FALSE))</f>
        <v/>
      </c>
      <c r="K116" s="738"/>
      <c r="L116" s="739" t="str">
        <f>IF(ISERROR(VLOOKUP(B116,data!$A$3:$AW$102,2,FALSE)),"",VLOOKUP(B116,data!$A$3:$AW$102,30,FALSE))</f>
        <v/>
      </c>
      <c r="M116" s="739"/>
      <c r="N116" s="739" t="str">
        <f>IF(ISERROR(VLOOKUP(B116,data!$A$3:$AW$102,2,FALSE)),"",VLOOKUP(B116,data!$A$3:$AW$102,35,FALSE))</f>
        <v/>
      </c>
      <c r="O116" s="739"/>
      <c r="P116" s="738" t="str">
        <f>IF(ISERROR(VLOOKUP(B116,data!$A$3:$AW$102,2,FALSE)),"",VLOOKUP(B116,data!$A$3:$AW$102,40,FALSE))</f>
        <v/>
      </c>
      <c r="Q116" s="738"/>
      <c r="R116" s="740" t="str">
        <f>IF(ISERROR(VLOOKUP(B116,data!$A$3:$AW$102,2,FALSE)),"",VLOOKUP(B116,data!$A$3:$AW$102,45,FALSE))</f>
        <v/>
      </c>
      <c r="S116" s="741"/>
      <c r="T116" s="690"/>
      <c r="U116" s="690"/>
    </row>
    <row r="117" spans="2:21" ht="2.25" customHeight="1">
      <c r="B117" s="742"/>
      <c r="C117" s="742"/>
      <c r="D117" s="743"/>
      <c r="E117" s="743"/>
      <c r="F117" s="743"/>
      <c r="G117" s="744"/>
      <c r="H117" s="744"/>
      <c r="I117" s="744"/>
      <c r="J117" s="742"/>
      <c r="K117" s="742"/>
      <c r="L117" s="742"/>
      <c r="M117" s="743"/>
      <c r="N117" s="743"/>
      <c r="O117" s="743"/>
      <c r="P117" s="743"/>
      <c r="Q117" s="743"/>
      <c r="R117" s="743"/>
      <c r="S117" s="743"/>
      <c r="T117" s="690"/>
      <c r="U117" s="690"/>
    </row>
    <row r="118" spans="2:21">
      <c r="B118" s="742"/>
      <c r="C118" s="742"/>
      <c r="D118" s="743"/>
      <c r="E118" s="743"/>
      <c r="F118" s="743"/>
      <c r="G118" s="744"/>
      <c r="H118" s="744"/>
      <c r="I118" s="744"/>
      <c r="J118" s="742"/>
      <c r="K118" s="742"/>
      <c r="L118" s="742"/>
      <c r="M118" s="743"/>
      <c r="N118" s="743"/>
      <c r="O118" s="743"/>
      <c r="P118" s="743"/>
      <c r="Q118" s="743"/>
      <c r="R118" s="743"/>
      <c r="S118" s="743"/>
      <c r="T118" s="690"/>
      <c r="U118" s="690"/>
    </row>
    <row r="119" spans="2:21">
      <c r="B119" s="742"/>
      <c r="C119" s="742"/>
      <c r="D119" s="743"/>
      <c r="E119" s="743"/>
      <c r="F119" s="743"/>
      <c r="G119" s="744"/>
      <c r="H119" s="744"/>
      <c r="I119" s="744"/>
      <c r="J119" s="742"/>
      <c r="K119" s="742"/>
      <c r="L119" s="742"/>
      <c r="M119" s="743"/>
      <c r="N119" s="743"/>
      <c r="O119" s="743"/>
      <c r="P119" s="743"/>
      <c r="Q119" s="743"/>
      <c r="R119" s="743"/>
      <c r="S119" s="743"/>
      <c r="T119" s="690"/>
      <c r="U119" s="690"/>
    </row>
  </sheetData>
  <sheetProtection password="CC02" sheet="1" objects="1" scenarios="1"/>
  <protectedRanges>
    <protectedRange password="CDC2" sqref="D10:D11 H10:H11 K10:K11 O10:O11" name="範囲1_2"/>
    <protectedRange password="CDC2" sqref="E5:I6 L5 P5:S6 F7 I7 L7 E8:E9 P7 P9" name="範囲1_1_1"/>
  </protectedRanges>
  <mergeCells count="637">
    <mergeCell ref="J13:S14"/>
    <mergeCell ref="B2:S2"/>
    <mergeCell ref="B4:D4"/>
    <mergeCell ref="E4:S4"/>
    <mergeCell ref="B5:D5"/>
    <mergeCell ref="D18:F18"/>
    <mergeCell ref="J18:K18"/>
    <mergeCell ref="L18:M18"/>
    <mergeCell ref="N18:O18"/>
    <mergeCell ref="P18:Q18"/>
    <mergeCell ref="R18:S18"/>
    <mergeCell ref="D17:F17"/>
    <mergeCell ref="J17:K17"/>
    <mergeCell ref="L17:M17"/>
    <mergeCell ref="N17:O17"/>
    <mergeCell ref="P17:Q17"/>
    <mergeCell ref="R17:S17"/>
    <mergeCell ref="D16:F16"/>
    <mergeCell ref="J16:K16"/>
    <mergeCell ref="L16:M16"/>
    <mergeCell ref="N16:O16"/>
    <mergeCell ref="P16:Q16"/>
    <mergeCell ref="R16:S16"/>
    <mergeCell ref="B9:D9"/>
    <mergeCell ref="E9:L9"/>
    <mergeCell ref="N9:O9"/>
    <mergeCell ref="P9:S9"/>
    <mergeCell ref="B10:B11"/>
    <mergeCell ref="D10:F10"/>
    <mergeCell ref="H10:I10"/>
    <mergeCell ref="D11:F11"/>
    <mergeCell ref="H11:I11"/>
    <mergeCell ref="E5:I5"/>
    <mergeCell ref="J5:K6"/>
    <mergeCell ref="L5:M6"/>
    <mergeCell ref="N5:O5"/>
    <mergeCell ref="P5:S5"/>
    <mergeCell ref="B6:D6"/>
    <mergeCell ref="E6:I6"/>
    <mergeCell ref="N6:O6"/>
    <mergeCell ref="P6:S6"/>
    <mergeCell ref="B7:D8"/>
    <mergeCell ref="F7:G7"/>
    <mergeCell ref="I7:J7"/>
    <mergeCell ref="L7:M7"/>
    <mergeCell ref="N7:O8"/>
    <mergeCell ref="P7:R8"/>
    <mergeCell ref="S7:S8"/>
    <mergeCell ref="D21:F21"/>
    <mergeCell ref="J21:K21"/>
    <mergeCell ref="L21:M21"/>
    <mergeCell ref="N21:O21"/>
    <mergeCell ref="P21:Q21"/>
    <mergeCell ref="R21:S21"/>
    <mergeCell ref="D20:F20"/>
    <mergeCell ref="J20:K20"/>
    <mergeCell ref="L20:M20"/>
    <mergeCell ref="N20:O20"/>
    <mergeCell ref="P20:Q20"/>
    <mergeCell ref="R20:S20"/>
    <mergeCell ref="D19:F19"/>
    <mergeCell ref="J19:K19"/>
    <mergeCell ref="L19:M19"/>
    <mergeCell ref="N19:O19"/>
    <mergeCell ref="P19:Q19"/>
    <mergeCell ref="R19:S19"/>
    <mergeCell ref="D24:F24"/>
    <mergeCell ref="J24:K24"/>
    <mergeCell ref="L24:M24"/>
    <mergeCell ref="N24:O24"/>
    <mergeCell ref="P24:Q24"/>
    <mergeCell ref="R24:S24"/>
    <mergeCell ref="D23:F23"/>
    <mergeCell ref="J23:K23"/>
    <mergeCell ref="L23:M23"/>
    <mergeCell ref="N23:O23"/>
    <mergeCell ref="P23:Q23"/>
    <mergeCell ref="R23:S23"/>
    <mergeCell ref="D22:F22"/>
    <mergeCell ref="J22:K22"/>
    <mergeCell ref="L22:M22"/>
    <mergeCell ref="N22:O22"/>
    <mergeCell ref="P22:Q22"/>
    <mergeCell ref="R22:S22"/>
    <mergeCell ref="D27:F27"/>
    <mergeCell ref="J27:K27"/>
    <mergeCell ref="L27:M27"/>
    <mergeCell ref="N27:O27"/>
    <mergeCell ref="P27:Q27"/>
    <mergeCell ref="R27:S27"/>
    <mergeCell ref="D26:F26"/>
    <mergeCell ref="J26:K26"/>
    <mergeCell ref="L26:M26"/>
    <mergeCell ref="N26:O26"/>
    <mergeCell ref="P26:Q26"/>
    <mergeCell ref="R26:S26"/>
    <mergeCell ref="D25:F25"/>
    <mergeCell ref="J25:K25"/>
    <mergeCell ref="L25:M25"/>
    <mergeCell ref="N25:O25"/>
    <mergeCell ref="P25:Q25"/>
    <mergeCell ref="R25:S25"/>
    <mergeCell ref="D30:F30"/>
    <mergeCell ref="J30:K30"/>
    <mergeCell ref="L30:M30"/>
    <mergeCell ref="N30:O30"/>
    <mergeCell ref="P30:Q30"/>
    <mergeCell ref="R30:S30"/>
    <mergeCell ref="D29:F29"/>
    <mergeCell ref="J29:K29"/>
    <mergeCell ref="L29:M29"/>
    <mergeCell ref="N29:O29"/>
    <mergeCell ref="P29:Q29"/>
    <mergeCell ref="R29:S29"/>
    <mergeCell ref="D28:F28"/>
    <mergeCell ref="J28:K28"/>
    <mergeCell ref="L28:M28"/>
    <mergeCell ref="N28:O28"/>
    <mergeCell ref="P28:Q28"/>
    <mergeCell ref="R28:S28"/>
    <mergeCell ref="D33:F33"/>
    <mergeCell ref="J33:K33"/>
    <mergeCell ref="L33:M33"/>
    <mergeCell ref="N33:O33"/>
    <mergeCell ref="P33:Q33"/>
    <mergeCell ref="R33:S33"/>
    <mergeCell ref="D32:F32"/>
    <mergeCell ref="J32:K32"/>
    <mergeCell ref="L32:M32"/>
    <mergeCell ref="N32:O32"/>
    <mergeCell ref="P32:Q32"/>
    <mergeCell ref="R32:S32"/>
    <mergeCell ref="D31:F31"/>
    <mergeCell ref="J31:K31"/>
    <mergeCell ref="L31:M31"/>
    <mergeCell ref="N31:O31"/>
    <mergeCell ref="P31:Q31"/>
    <mergeCell ref="R31:S31"/>
    <mergeCell ref="D36:F36"/>
    <mergeCell ref="J36:K36"/>
    <mergeCell ref="L36:M36"/>
    <mergeCell ref="N36:O36"/>
    <mergeCell ref="P36:Q36"/>
    <mergeCell ref="R36:S36"/>
    <mergeCell ref="D35:F35"/>
    <mergeCell ref="J35:K35"/>
    <mergeCell ref="L35:M35"/>
    <mergeCell ref="N35:O35"/>
    <mergeCell ref="P35:Q35"/>
    <mergeCell ref="R35:S35"/>
    <mergeCell ref="D34:F34"/>
    <mergeCell ref="J34:K34"/>
    <mergeCell ref="L34:M34"/>
    <mergeCell ref="N34:O34"/>
    <mergeCell ref="P34:Q34"/>
    <mergeCell ref="R34:S34"/>
    <mergeCell ref="D39:F39"/>
    <mergeCell ref="J39:K39"/>
    <mergeCell ref="L39:M39"/>
    <mergeCell ref="N39:O39"/>
    <mergeCell ref="P39:Q39"/>
    <mergeCell ref="R39:S39"/>
    <mergeCell ref="D38:F38"/>
    <mergeCell ref="J38:K38"/>
    <mergeCell ref="L38:M38"/>
    <mergeCell ref="N38:O38"/>
    <mergeCell ref="P38:Q38"/>
    <mergeCell ref="R38:S38"/>
    <mergeCell ref="D37:F37"/>
    <mergeCell ref="J37:K37"/>
    <mergeCell ref="L37:M37"/>
    <mergeCell ref="N37:O37"/>
    <mergeCell ref="P37:Q37"/>
    <mergeCell ref="R37:S37"/>
    <mergeCell ref="D42:F42"/>
    <mergeCell ref="J42:K42"/>
    <mergeCell ref="L42:M42"/>
    <mergeCell ref="N42:O42"/>
    <mergeCell ref="P42:Q42"/>
    <mergeCell ref="R42:S42"/>
    <mergeCell ref="D41:F41"/>
    <mergeCell ref="J41:K41"/>
    <mergeCell ref="L41:M41"/>
    <mergeCell ref="N41:O41"/>
    <mergeCell ref="P41:Q41"/>
    <mergeCell ref="R41:S41"/>
    <mergeCell ref="D40:F40"/>
    <mergeCell ref="J40:K40"/>
    <mergeCell ref="L40:M40"/>
    <mergeCell ref="N40:O40"/>
    <mergeCell ref="P40:Q40"/>
    <mergeCell ref="R40:S40"/>
    <mergeCell ref="D45:F45"/>
    <mergeCell ref="J45:K45"/>
    <mergeCell ref="L45:M45"/>
    <mergeCell ref="N45:O45"/>
    <mergeCell ref="P45:Q45"/>
    <mergeCell ref="R45:S45"/>
    <mergeCell ref="D44:F44"/>
    <mergeCell ref="J44:K44"/>
    <mergeCell ref="L44:M44"/>
    <mergeCell ref="N44:O44"/>
    <mergeCell ref="P44:Q44"/>
    <mergeCell ref="R44:S44"/>
    <mergeCell ref="D43:F43"/>
    <mergeCell ref="J43:K43"/>
    <mergeCell ref="L43:M43"/>
    <mergeCell ref="N43:O43"/>
    <mergeCell ref="P43:Q43"/>
    <mergeCell ref="R43:S43"/>
    <mergeCell ref="D48:F48"/>
    <mergeCell ref="J48:K48"/>
    <mergeCell ref="L48:M48"/>
    <mergeCell ref="N48:O48"/>
    <mergeCell ref="P48:Q48"/>
    <mergeCell ref="R48:S48"/>
    <mergeCell ref="D47:F47"/>
    <mergeCell ref="J47:K47"/>
    <mergeCell ref="L47:M47"/>
    <mergeCell ref="N47:O47"/>
    <mergeCell ref="P47:Q47"/>
    <mergeCell ref="R47:S47"/>
    <mergeCell ref="D46:F46"/>
    <mergeCell ref="J46:K46"/>
    <mergeCell ref="L46:M46"/>
    <mergeCell ref="N46:O46"/>
    <mergeCell ref="P46:Q46"/>
    <mergeCell ref="R46:S46"/>
    <mergeCell ref="D51:F51"/>
    <mergeCell ref="J51:K51"/>
    <mergeCell ref="L51:M51"/>
    <mergeCell ref="N51:O51"/>
    <mergeCell ref="P51:Q51"/>
    <mergeCell ref="R51:S51"/>
    <mergeCell ref="D50:F50"/>
    <mergeCell ref="J50:K50"/>
    <mergeCell ref="L50:M50"/>
    <mergeCell ref="N50:O50"/>
    <mergeCell ref="P50:Q50"/>
    <mergeCell ref="R50:S50"/>
    <mergeCell ref="D49:F49"/>
    <mergeCell ref="J49:K49"/>
    <mergeCell ref="L49:M49"/>
    <mergeCell ref="N49:O49"/>
    <mergeCell ref="P49:Q49"/>
    <mergeCell ref="R49:S49"/>
    <mergeCell ref="D54:F54"/>
    <mergeCell ref="J54:K54"/>
    <mergeCell ref="L54:M54"/>
    <mergeCell ref="N54:O54"/>
    <mergeCell ref="P54:Q54"/>
    <mergeCell ref="R54:S54"/>
    <mergeCell ref="D53:F53"/>
    <mergeCell ref="J53:K53"/>
    <mergeCell ref="L53:M53"/>
    <mergeCell ref="N53:O53"/>
    <mergeCell ref="P53:Q53"/>
    <mergeCell ref="R53:S53"/>
    <mergeCell ref="D52:F52"/>
    <mergeCell ref="J52:K52"/>
    <mergeCell ref="L52:M52"/>
    <mergeCell ref="N52:O52"/>
    <mergeCell ref="P52:Q52"/>
    <mergeCell ref="R52:S52"/>
    <mergeCell ref="D57:F57"/>
    <mergeCell ref="J57:K57"/>
    <mergeCell ref="L57:M57"/>
    <mergeCell ref="N57:O57"/>
    <mergeCell ref="P57:Q57"/>
    <mergeCell ref="R57:S57"/>
    <mergeCell ref="D56:F56"/>
    <mergeCell ref="J56:K56"/>
    <mergeCell ref="L56:M56"/>
    <mergeCell ref="N56:O56"/>
    <mergeCell ref="P56:Q56"/>
    <mergeCell ref="R56:S56"/>
    <mergeCell ref="D55:F55"/>
    <mergeCell ref="J55:K55"/>
    <mergeCell ref="L55:M55"/>
    <mergeCell ref="N55:O55"/>
    <mergeCell ref="P55:Q55"/>
    <mergeCell ref="R55:S55"/>
    <mergeCell ref="D60:F60"/>
    <mergeCell ref="J60:K60"/>
    <mergeCell ref="L60:M60"/>
    <mergeCell ref="N60:O60"/>
    <mergeCell ref="P60:Q60"/>
    <mergeCell ref="R60:S60"/>
    <mergeCell ref="D59:F59"/>
    <mergeCell ref="J59:K59"/>
    <mergeCell ref="L59:M59"/>
    <mergeCell ref="N59:O59"/>
    <mergeCell ref="P59:Q59"/>
    <mergeCell ref="R59:S59"/>
    <mergeCell ref="D58:F58"/>
    <mergeCell ref="J58:K58"/>
    <mergeCell ref="L58:M58"/>
    <mergeCell ref="N58:O58"/>
    <mergeCell ref="P58:Q58"/>
    <mergeCell ref="R58:S58"/>
    <mergeCell ref="D63:F63"/>
    <mergeCell ref="J63:K63"/>
    <mergeCell ref="L63:M63"/>
    <mergeCell ref="N63:O63"/>
    <mergeCell ref="P63:Q63"/>
    <mergeCell ref="R63:S63"/>
    <mergeCell ref="D62:F62"/>
    <mergeCell ref="J62:K62"/>
    <mergeCell ref="L62:M62"/>
    <mergeCell ref="N62:O62"/>
    <mergeCell ref="P62:Q62"/>
    <mergeCell ref="R62:S62"/>
    <mergeCell ref="D61:F61"/>
    <mergeCell ref="J61:K61"/>
    <mergeCell ref="L61:M61"/>
    <mergeCell ref="N61:O61"/>
    <mergeCell ref="P61:Q61"/>
    <mergeCell ref="R61:S61"/>
    <mergeCell ref="D66:F66"/>
    <mergeCell ref="J66:K66"/>
    <mergeCell ref="L66:M66"/>
    <mergeCell ref="N66:O66"/>
    <mergeCell ref="P66:Q66"/>
    <mergeCell ref="R66:S66"/>
    <mergeCell ref="D65:F65"/>
    <mergeCell ref="J65:K65"/>
    <mergeCell ref="L65:M65"/>
    <mergeCell ref="N65:O65"/>
    <mergeCell ref="P65:Q65"/>
    <mergeCell ref="R65:S65"/>
    <mergeCell ref="D64:F64"/>
    <mergeCell ref="J64:K64"/>
    <mergeCell ref="L64:M64"/>
    <mergeCell ref="N64:O64"/>
    <mergeCell ref="P64:Q64"/>
    <mergeCell ref="R64:S64"/>
    <mergeCell ref="D69:F69"/>
    <mergeCell ref="J69:K69"/>
    <mergeCell ref="L69:M69"/>
    <mergeCell ref="N69:O69"/>
    <mergeCell ref="P69:Q69"/>
    <mergeCell ref="R69:S69"/>
    <mergeCell ref="D68:F68"/>
    <mergeCell ref="J68:K68"/>
    <mergeCell ref="L68:M68"/>
    <mergeCell ref="N68:O68"/>
    <mergeCell ref="P68:Q68"/>
    <mergeCell ref="R68:S68"/>
    <mergeCell ref="D67:F67"/>
    <mergeCell ref="J67:K67"/>
    <mergeCell ref="L67:M67"/>
    <mergeCell ref="N67:O67"/>
    <mergeCell ref="P67:Q67"/>
    <mergeCell ref="R67:S67"/>
    <mergeCell ref="D72:F72"/>
    <mergeCell ref="J72:K72"/>
    <mergeCell ref="L72:M72"/>
    <mergeCell ref="N72:O72"/>
    <mergeCell ref="P72:Q72"/>
    <mergeCell ref="R72:S72"/>
    <mergeCell ref="D71:F71"/>
    <mergeCell ref="J71:K71"/>
    <mergeCell ref="L71:M71"/>
    <mergeCell ref="N71:O71"/>
    <mergeCell ref="P71:Q71"/>
    <mergeCell ref="R71:S71"/>
    <mergeCell ref="D70:F70"/>
    <mergeCell ref="J70:K70"/>
    <mergeCell ref="L70:M70"/>
    <mergeCell ref="N70:O70"/>
    <mergeCell ref="P70:Q70"/>
    <mergeCell ref="R70:S70"/>
    <mergeCell ref="D75:F75"/>
    <mergeCell ref="J75:K75"/>
    <mergeCell ref="L75:M75"/>
    <mergeCell ref="N75:O75"/>
    <mergeCell ref="P75:Q75"/>
    <mergeCell ref="R75:S75"/>
    <mergeCell ref="D74:F74"/>
    <mergeCell ref="J74:K74"/>
    <mergeCell ref="L74:M74"/>
    <mergeCell ref="N74:O74"/>
    <mergeCell ref="P74:Q74"/>
    <mergeCell ref="R74:S74"/>
    <mergeCell ref="D73:F73"/>
    <mergeCell ref="J73:K73"/>
    <mergeCell ref="L73:M73"/>
    <mergeCell ref="N73:O73"/>
    <mergeCell ref="P73:Q73"/>
    <mergeCell ref="R73:S73"/>
    <mergeCell ref="D78:F78"/>
    <mergeCell ref="J78:K78"/>
    <mergeCell ref="L78:M78"/>
    <mergeCell ref="N78:O78"/>
    <mergeCell ref="P78:Q78"/>
    <mergeCell ref="R78:S78"/>
    <mergeCell ref="D77:F77"/>
    <mergeCell ref="J77:K77"/>
    <mergeCell ref="L77:M77"/>
    <mergeCell ref="N77:O77"/>
    <mergeCell ref="P77:Q77"/>
    <mergeCell ref="R77:S77"/>
    <mergeCell ref="D76:F76"/>
    <mergeCell ref="J76:K76"/>
    <mergeCell ref="L76:M76"/>
    <mergeCell ref="N76:O76"/>
    <mergeCell ref="P76:Q76"/>
    <mergeCell ref="R76:S76"/>
    <mergeCell ref="D81:F81"/>
    <mergeCell ref="J81:K81"/>
    <mergeCell ref="L81:M81"/>
    <mergeCell ref="N81:O81"/>
    <mergeCell ref="P81:Q81"/>
    <mergeCell ref="R81:S81"/>
    <mergeCell ref="D80:F80"/>
    <mergeCell ref="J80:K80"/>
    <mergeCell ref="L80:M80"/>
    <mergeCell ref="N80:O80"/>
    <mergeCell ref="P80:Q80"/>
    <mergeCell ref="R80:S80"/>
    <mergeCell ref="D79:F79"/>
    <mergeCell ref="J79:K79"/>
    <mergeCell ref="L79:M79"/>
    <mergeCell ref="N79:O79"/>
    <mergeCell ref="P79:Q79"/>
    <mergeCell ref="R79:S79"/>
    <mergeCell ref="D84:F84"/>
    <mergeCell ref="J84:K84"/>
    <mergeCell ref="L84:M84"/>
    <mergeCell ref="N84:O84"/>
    <mergeCell ref="P84:Q84"/>
    <mergeCell ref="R84:S84"/>
    <mergeCell ref="D83:F83"/>
    <mergeCell ref="J83:K83"/>
    <mergeCell ref="L83:M83"/>
    <mergeCell ref="N83:O83"/>
    <mergeCell ref="P83:Q83"/>
    <mergeCell ref="R83:S83"/>
    <mergeCell ref="D82:F82"/>
    <mergeCell ref="J82:K82"/>
    <mergeCell ref="L82:M82"/>
    <mergeCell ref="N82:O82"/>
    <mergeCell ref="P82:Q82"/>
    <mergeCell ref="R82:S82"/>
    <mergeCell ref="D87:F87"/>
    <mergeCell ref="J87:K87"/>
    <mergeCell ref="L87:M87"/>
    <mergeCell ref="N87:O87"/>
    <mergeCell ref="P87:Q87"/>
    <mergeCell ref="R87:S87"/>
    <mergeCell ref="D86:F86"/>
    <mergeCell ref="J86:K86"/>
    <mergeCell ref="L86:M86"/>
    <mergeCell ref="N86:O86"/>
    <mergeCell ref="P86:Q86"/>
    <mergeCell ref="R86:S86"/>
    <mergeCell ref="D85:F85"/>
    <mergeCell ref="J85:K85"/>
    <mergeCell ref="L85:M85"/>
    <mergeCell ref="N85:O85"/>
    <mergeCell ref="P85:Q85"/>
    <mergeCell ref="R85:S85"/>
    <mergeCell ref="D90:F90"/>
    <mergeCell ref="J90:K90"/>
    <mergeCell ref="L90:M90"/>
    <mergeCell ref="N90:O90"/>
    <mergeCell ref="P90:Q90"/>
    <mergeCell ref="R90:S90"/>
    <mergeCell ref="D89:F89"/>
    <mergeCell ref="J89:K89"/>
    <mergeCell ref="L89:M89"/>
    <mergeCell ref="N89:O89"/>
    <mergeCell ref="P89:Q89"/>
    <mergeCell ref="R89:S89"/>
    <mergeCell ref="D88:F88"/>
    <mergeCell ref="J88:K88"/>
    <mergeCell ref="L88:M88"/>
    <mergeCell ref="N88:O88"/>
    <mergeCell ref="P88:Q88"/>
    <mergeCell ref="R88:S88"/>
    <mergeCell ref="D93:F93"/>
    <mergeCell ref="J93:K93"/>
    <mergeCell ref="L93:M93"/>
    <mergeCell ref="N93:O93"/>
    <mergeCell ref="P93:Q93"/>
    <mergeCell ref="R93:S93"/>
    <mergeCell ref="D92:F92"/>
    <mergeCell ref="J92:K92"/>
    <mergeCell ref="L92:M92"/>
    <mergeCell ref="N92:O92"/>
    <mergeCell ref="P92:Q92"/>
    <mergeCell ref="R92:S92"/>
    <mergeCell ref="D91:F91"/>
    <mergeCell ref="J91:K91"/>
    <mergeCell ref="L91:M91"/>
    <mergeCell ref="N91:O91"/>
    <mergeCell ref="P91:Q91"/>
    <mergeCell ref="R91:S91"/>
    <mergeCell ref="D96:F96"/>
    <mergeCell ref="J96:K96"/>
    <mergeCell ref="L96:M96"/>
    <mergeCell ref="N96:O96"/>
    <mergeCell ref="P96:Q96"/>
    <mergeCell ref="R96:S96"/>
    <mergeCell ref="D95:F95"/>
    <mergeCell ref="J95:K95"/>
    <mergeCell ref="L95:M95"/>
    <mergeCell ref="N95:O95"/>
    <mergeCell ref="P95:Q95"/>
    <mergeCell ref="R95:S95"/>
    <mergeCell ref="D94:F94"/>
    <mergeCell ref="J94:K94"/>
    <mergeCell ref="L94:M94"/>
    <mergeCell ref="N94:O94"/>
    <mergeCell ref="P94:Q94"/>
    <mergeCell ref="R94:S94"/>
    <mergeCell ref="D99:F99"/>
    <mergeCell ref="J99:K99"/>
    <mergeCell ref="L99:M99"/>
    <mergeCell ref="N99:O99"/>
    <mergeCell ref="P99:Q99"/>
    <mergeCell ref="R99:S99"/>
    <mergeCell ref="D98:F98"/>
    <mergeCell ref="J98:K98"/>
    <mergeCell ref="L98:M98"/>
    <mergeCell ref="N98:O98"/>
    <mergeCell ref="P98:Q98"/>
    <mergeCell ref="R98:S98"/>
    <mergeCell ref="D97:F97"/>
    <mergeCell ref="J97:K97"/>
    <mergeCell ref="L97:M97"/>
    <mergeCell ref="N97:O97"/>
    <mergeCell ref="P97:Q97"/>
    <mergeCell ref="R97:S97"/>
    <mergeCell ref="D102:F102"/>
    <mergeCell ref="J102:K102"/>
    <mergeCell ref="L102:M102"/>
    <mergeCell ref="N102:O102"/>
    <mergeCell ref="P102:Q102"/>
    <mergeCell ref="R102:S102"/>
    <mergeCell ref="D101:F101"/>
    <mergeCell ref="J101:K101"/>
    <mergeCell ref="L101:M101"/>
    <mergeCell ref="N101:O101"/>
    <mergeCell ref="P101:Q101"/>
    <mergeCell ref="R101:S101"/>
    <mergeCell ref="D100:F100"/>
    <mergeCell ref="J100:K100"/>
    <mergeCell ref="L100:M100"/>
    <mergeCell ref="N100:O100"/>
    <mergeCell ref="P100:Q100"/>
    <mergeCell ref="R100:S100"/>
    <mergeCell ref="D105:F105"/>
    <mergeCell ref="J105:K105"/>
    <mergeCell ref="L105:M105"/>
    <mergeCell ref="N105:O105"/>
    <mergeCell ref="P105:Q105"/>
    <mergeCell ref="R105:S105"/>
    <mergeCell ref="D104:F104"/>
    <mergeCell ref="J104:K104"/>
    <mergeCell ref="L104:M104"/>
    <mergeCell ref="N104:O104"/>
    <mergeCell ref="P104:Q104"/>
    <mergeCell ref="R104:S104"/>
    <mergeCell ref="D103:F103"/>
    <mergeCell ref="J103:K103"/>
    <mergeCell ref="L103:M103"/>
    <mergeCell ref="N103:O103"/>
    <mergeCell ref="P103:Q103"/>
    <mergeCell ref="R103:S103"/>
    <mergeCell ref="D108:F108"/>
    <mergeCell ref="J108:K108"/>
    <mergeCell ref="L108:M108"/>
    <mergeCell ref="N108:O108"/>
    <mergeCell ref="P108:Q108"/>
    <mergeCell ref="R108:S108"/>
    <mergeCell ref="D107:F107"/>
    <mergeCell ref="J107:K107"/>
    <mergeCell ref="L107:M107"/>
    <mergeCell ref="N107:O107"/>
    <mergeCell ref="P107:Q107"/>
    <mergeCell ref="R107:S107"/>
    <mergeCell ref="D106:F106"/>
    <mergeCell ref="J106:K106"/>
    <mergeCell ref="L106:M106"/>
    <mergeCell ref="N106:O106"/>
    <mergeCell ref="P106:Q106"/>
    <mergeCell ref="R106:S106"/>
    <mergeCell ref="D111:F111"/>
    <mergeCell ref="J111:K111"/>
    <mergeCell ref="L111:M111"/>
    <mergeCell ref="N111:O111"/>
    <mergeCell ref="P111:Q111"/>
    <mergeCell ref="R111:S111"/>
    <mergeCell ref="D110:F110"/>
    <mergeCell ref="J110:K110"/>
    <mergeCell ref="L110:M110"/>
    <mergeCell ref="N110:O110"/>
    <mergeCell ref="P110:Q110"/>
    <mergeCell ref="R110:S110"/>
    <mergeCell ref="R114:S114"/>
    <mergeCell ref="D113:F113"/>
    <mergeCell ref="J113:K113"/>
    <mergeCell ref="L113:M113"/>
    <mergeCell ref="N113:O113"/>
    <mergeCell ref="P113:Q113"/>
    <mergeCell ref="R113:S113"/>
    <mergeCell ref="D112:F112"/>
    <mergeCell ref="J112:K112"/>
    <mergeCell ref="L112:M112"/>
    <mergeCell ref="N112:O112"/>
    <mergeCell ref="P112:Q112"/>
    <mergeCell ref="R112:S112"/>
    <mergeCell ref="E8:M8"/>
    <mergeCell ref="D116:F116"/>
    <mergeCell ref="J116:K116"/>
    <mergeCell ref="L116:M116"/>
    <mergeCell ref="N116:O116"/>
    <mergeCell ref="P116:Q116"/>
    <mergeCell ref="R116:S116"/>
    <mergeCell ref="D115:F115"/>
    <mergeCell ref="J115:K115"/>
    <mergeCell ref="L115:M115"/>
    <mergeCell ref="N115:O115"/>
    <mergeCell ref="P115:Q115"/>
    <mergeCell ref="R115:S115"/>
    <mergeCell ref="D109:F109"/>
    <mergeCell ref="J109:K109"/>
    <mergeCell ref="L109:M109"/>
    <mergeCell ref="N109:O109"/>
    <mergeCell ref="P109:Q109"/>
    <mergeCell ref="R109:S109"/>
    <mergeCell ref="D114:F114"/>
    <mergeCell ref="J114:K114"/>
    <mergeCell ref="L114:M114"/>
    <mergeCell ref="N114:O114"/>
    <mergeCell ref="P114:Q114"/>
  </mergeCells>
  <phoneticPr fontId="1"/>
  <dataValidations count="2">
    <dataValidation imeMode="halfKatakana" allowBlank="1" showInputMessage="1" showErrorMessage="1" sqref="E5:I5 P5:S5"/>
    <dataValidation imeMode="halfAlpha" allowBlank="1" showInputMessage="1" showErrorMessage="1" sqref="F7:G7 I7:J7 L7:M7 R10 R11"/>
  </dataValidations>
  <printOptions horizontalCentered="1"/>
  <pageMargins left="0.23622047244094491" right="0.23622047244094491" top="0.31496062992125984" bottom="0.15748031496062992" header="0.15748031496062992" footer="0.19685039370078741"/>
  <pageSetup paperSize="9" scale="78" fitToHeight="0" orientation="portrait" r:id="rId1"/>
  <headerFooter>
    <oddHeader xml:space="preserve">&amp;R&amp;"ＭＳ Ｐゴシック,太字 斜体"&amp;14No　&amp;P　　　　&amp;"ＭＳ Ｐゴシック,斜体"&amp;12
</oddHeader>
  </headerFooter>
  <rowBreaks count="1" manualBreakCount="1">
    <brk id="66" max="19"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データ!$J$2:$J$48</xm:f>
          </x14:formula1>
          <xm:sqref>L5:M6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CL101"/>
  <sheetViews>
    <sheetView workbookViewId="0">
      <pane xSplit="1" ySplit="1" topLeftCell="B2" activePane="bottomRight" state="frozen"/>
      <selection pane="topRight" activeCell="B1" sqref="B1"/>
      <selection pane="bottomLeft" activeCell="A2" sqref="A2"/>
      <selection pane="bottomRight" activeCell="CL14" sqref="CL14"/>
    </sheetView>
  </sheetViews>
  <sheetFormatPr defaultRowHeight="13.5"/>
  <cols>
    <col min="1" max="1" width="1.625" customWidth="1"/>
    <col min="2" max="2" width="6.75" customWidth="1"/>
    <col min="4" max="4" width="4.625" customWidth="1"/>
    <col min="5" max="5" width="14.25" bestFit="1" customWidth="1"/>
    <col min="6" max="6" width="4.5" bestFit="1" customWidth="1"/>
    <col min="7" max="8" width="1.625" customWidth="1"/>
    <col min="9" max="9" width="7.5" bestFit="1" customWidth="1"/>
    <col min="10" max="10" width="9.625" bestFit="1" customWidth="1"/>
    <col min="11" max="11" width="11.875" bestFit="1" customWidth="1"/>
    <col min="12" max="12" width="9.625" bestFit="1" customWidth="1"/>
    <col min="13" max="13" width="14.875" bestFit="1" customWidth="1"/>
    <col min="14" max="14" width="4.875" bestFit="1" customWidth="1"/>
    <col min="15" max="15" width="3.375" bestFit="1" customWidth="1"/>
    <col min="16" max="16" width="3.125" bestFit="1" customWidth="1"/>
    <col min="17" max="18" width="5.5" bestFit="1" customWidth="1"/>
    <col min="19" max="19" width="7.125" bestFit="1" customWidth="1"/>
    <col min="20" max="20" width="10.5" bestFit="1" customWidth="1"/>
    <col min="21" max="22" width="10.625" customWidth="1"/>
    <col min="23" max="24" width="1" customWidth="1"/>
    <col min="25" max="26" width="10.625" customWidth="1"/>
    <col min="27" max="27" width="1.75" customWidth="1"/>
    <col min="28" max="28" width="2.75" customWidth="1"/>
    <col min="29" max="30" width="10.625" customWidth="1"/>
    <col min="31" max="32" width="0.625" customWidth="1"/>
    <col min="33" max="34" width="10.625" customWidth="1"/>
    <col min="35" max="40" width="0.25" customWidth="1"/>
    <col min="41" max="41" width="3.375" customWidth="1"/>
    <col min="42" max="42" width="6.5" bestFit="1" customWidth="1"/>
    <col min="43" max="43" width="5.25" customWidth="1"/>
    <col min="44" max="44" width="13.125" bestFit="1" customWidth="1"/>
    <col min="45" max="45" width="1.5" customWidth="1"/>
    <col min="46" max="47" width="5.25" customWidth="1"/>
    <col min="48" max="48" width="4.625" style="6" customWidth="1"/>
    <col min="49" max="49" width="13.125" bestFit="1" customWidth="1"/>
    <col min="50" max="50" width="9.625" bestFit="1" customWidth="1"/>
    <col min="51" max="52" width="5.25" customWidth="1"/>
    <col min="53" max="53" width="3.75" customWidth="1"/>
    <col min="54" max="54" width="6.5" bestFit="1" customWidth="1"/>
    <col min="55" max="59" width="5.25" customWidth="1"/>
    <col min="60" max="60" width="5.25" style="6" customWidth="1"/>
    <col min="61" max="64" width="5.25" customWidth="1"/>
    <col min="65" max="68" width="4.5" customWidth="1"/>
    <col min="69" max="78" width="2.25" customWidth="1"/>
    <col min="79" max="79" width="2.375" customWidth="1"/>
    <col min="80" max="83" width="4.75" customWidth="1"/>
    <col min="84" max="87" width="1.125" customWidth="1"/>
    <col min="88" max="88" width="4.375" customWidth="1"/>
    <col min="89" max="89" width="4.75" bestFit="1" customWidth="1"/>
    <col min="90" max="90" width="9.125" bestFit="1" customWidth="1"/>
    <col min="94" max="94" width="17.5" bestFit="1" customWidth="1"/>
    <col min="95" max="99" width="3.75" customWidth="1"/>
  </cols>
  <sheetData>
    <row r="1" spans="2:90" ht="88.5" customHeight="1">
      <c r="B1" s="77" t="s">
        <v>222</v>
      </c>
      <c r="C1" s="78" t="s">
        <v>223</v>
      </c>
      <c r="D1" s="77" t="s">
        <v>224</v>
      </c>
      <c r="E1" s="79" t="s">
        <v>225</v>
      </c>
      <c r="F1" s="80" t="s">
        <v>226</v>
      </c>
      <c r="G1" s="80" t="s">
        <v>227</v>
      </c>
      <c r="H1" s="80" t="s">
        <v>228</v>
      </c>
      <c r="I1" s="81" t="s">
        <v>229</v>
      </c>
      <c r="J1" s="81" t="s">
        <v>230</v>
      </c>
      <c r="K1" s="80" t="s">
        <v>231</v>
      </c>
      <c r="L1" s="80" t="s">
        <v>232</v>
      </c>
      <c r="M1" s="80" t="s">
        <v>233</v>
      </c>
      <c r="N1" s="80" t="s">
        <v>139</v>
      </c>
      <c r="O1" s="81" t="s">
        <v>234</v>
      </c>
      <c r="P1" s="81" t="s">
        <v>134</v>
      </c>
      <c r="Q1" s="81" t="s">
        <v>235</v>
      </c>
      <c r="R1" s="81" t="s">
        <v>236</v>
      </c>
      <c r="S1" s="80" t="s">
        <v>237</v>
      </c>
      <c r="T1" s="82" t="s">
        <v>238</v>
      </c>
      <c r="U1" s="80" t="s">
        <v>239</v>
      </c>
      <c r="V1" s="80" t="s">
        <v>240</v>
      </c>
      <c r="W1" s="81" t="s">
        <v>241</v>
      </c>
      <c r="X1" s="81" t="s">
        <v>242</v>
      </c>
      <c r="Y1" s="81" t="s">
        <v>243</v>
      </c>
      <c r="Z1" s="81" t="s">
        <v>244</v>
      </c>
      <c r="AA1" s="81" t="s">
        <v>245</v>
      </c>
      <c r="AB1" s="81" t="s">
        <v>246</v>
      </c>
      <c r="AC1" s="81" t="s">
        <v>247</v>
      </c>
      <c r="AD1" s="81" t="s">
        <v>248</v>
      </c>
      <c r="AE1" s="81" t="s">
        <v>249</v>
      </c>
      <c r="AF1" s="81" t="s">
        <v>250</v>
      </c>
      <c r="AG1" s="81" t="s">
        <v>251</v>
      </c>
      <c r="AH1" s="80" t="s">
        <v>252</v>
      </c>
      <c r="AI1" s="81" t="s">
        <v>253</v>
      </c>
      <c r="AJ1" s="81" t="s">
        <v>254</v>
      </c>
      <c r="AK1" s="81" t="s">
        <v>255</v>
      </c>
      <c r="AL1" s="81" t="s">
        <v>256</v>
      </c>
      <c r="AM1" s="81" t="s">
        <v>257</v>
      </c>
      <c r="AN1" s="83" t="s">
        <v>258</v>
      </c>
      <c r="AO1" s="84"/>
      <c r="AP1" s="92" t="s">
        <v>307</v>
      </c>
      <c r="AQ1" s="92" t="s">
        <v>308</v>
      </c>
      <c r="AR1" s="92" t="s">
        <v>309</v>
      </c>
      <c r="AS1" s="92" t="s">
        <v>310</v>
      </c>
      <c r="AT1" s="92" t="s">
        <v>311</v>
      </c>
      <c r="AU1" s="92" t="s">
        <v>312</v>
      </c>
      <c r="AV1" s="93" t="s">
        <v>313</v>
      </c>
      <c r="AW1" s="92" t="s">
        <v>314</v>
      </c>
      <c r="AX1" s="92" t="s">
        <v>315</v>
      </c>
      <c r="AY1" s="92" t="s">
        <v>316</v>
      </c>
      <c r="AZ1" s="92" t="s">
        <v>317</v>
      </c>
      <c r="BA1" s="84"/>
      <c r="BB1" s="92" t="s">
        <v>307</v>
      </c>
      <c r="BC1" s="92" t="s">
        <v>308</v>
      </c>
      <c r="BD1" s="92" t="s">
        <v>309</v>
      </c>
      <c r="BE1" s="92" t="s">
        <v>310</v>
      </c>
      <c r="BF1" s="92" t="s">
        <v>311</v>
      </c>
      <c r="BG1" s="92" t="s">
        <v>312</v>
      </c>
      <c r="BH1" s="93" t="s">
        <v>313</v>
      </c>
      <c r="BI1" s="92" t="s">
        <v>314</v>
      </c>
      <c r="BJ1" s="92" t="s">
        <v>315</v>
      </c>
      <c r="BK1" s="92" t="s">
        <v>316</v>
      </c>
      <c r="BL1" s="92" t="s">
        <v>317</v>
      </c>
      <c r="BM1" s="77" t="s">
        <v>259</v>
      </c>
      <c r="BN1" s="77" t="s">
        <v>274</v>
      </c>
      <c r="BO1" s="77" t="s">
        <v>260</v>
      </c>
      <c r="BP1" s="77" t="s">
        <v>261</v>
      </c>
      <c r="BQ1" s="77" t="s">
        <v>486</v>
      </c>
      <c r="BR1" s="77" t="s">
        <v>487</v>
      </c>
      <c r="BS1" s="77" t="s">
        <v>262</v>
      </c>
      <c r="BT1" s="85" t="s">
        <v>263</v>
      </c>
      <c r="BU1" s="78" t="s">
        <v>264</v>
      </c>
      <c r="BV1" s="85" t="s">
        <v>265</v>
      </c>
      <c r="BW1" s="85" t="s">
        <v>266</v>
      </c>
      <c r="BX1" s="85" t="s">
        <v>267</v>
      </c>
      <c r="BY1" s="85" t="s">
        <v>268</v>
      </c>
      <c r="BZ1" s="85" t="s">
        <v>269</v>
      </c>
      <c r="CA1" s="86"/>
      <c r="CB1" s="85" t="s">
        <v>270</v>
      </c>
      <c r="CC1" s="85" t="s">
        <v>271</v>
      </c>
      <c r="CD1" s="85" t="s">
        <v>272</v>
      </c>
      <c r="CE1" s="85" t="s">
        <v>273</v>
      </c>
      <c r="CF1" s="85"/>
      <c r="CG1" s="85"/>
      <c r="CH1" s="85"/>
      <c r="CI1" s="85"/>
      <c r="CJ1" s="86"/>
    </row>
    <row r="2" spans="2:90">
      <c r="B2" t="str">
        <f>IF(競技者データ入力シート!$C7="","",競技者データ入力シート!$U$1)</f>
        <v/>
      </c>
      <c r="C2" t="str">
        <f>IF(競技者データ入力シート!$C7="","",競技者データ入力シート!$P$1)</f>
        <v/>
      </c>
      <c r="D2" t="str">
        <f>IF(競技者データ入力シート!C7="","",競技者データ入力シート!A7)</f>
        <v/>
      </c>
      <c r="E2" t="str">
        <f>IF(競技者データ入力シート!C7="","",'NANS Data'!C2&amp;'NANS Data'!D2)</f>
        <v/>
      </c>
      <c r="F2" t="str">
        <f>IF(競技者データ入力シート!C7="","",競技者データ入力シート!$U$1)</f>
        <v/>
      </c>
      <c r="I2" t="str">
        <f>ASC(IF(競技者データ入力シート!C7="","",競技者データ入力シート!B7))</f>
        <v/>
      </c>
      <c r="J2" t="str">
        <f>IF(競技者データ入力シート!C7="","",競技者データ入力シート!C7&amp;" "&amp;競技者データ入力シート!D7)</f>
        <v/>
      </c>
      <c r="K2" t="str">
        <f>ASC(IF(競技者データ入力シート!E7="","",競技者データ入力シート!E7&amp;" "&amp;競技者データ入力シート!F7))</f>
        <v/>
      </c>
      <c r="L2" t="str">
        <f>J2</f>
        <v/>
      </c>
      <c r="M2" t="str">
        <f>ASC(IF(競技者データ入力シート!G7="","",競技者データ入力シート!G7))</f>
        <v/>
      </c>
      <c r="N2" t="str">
        <f>ASC(IF(競技者データ入力シート!O7="","",競技者データ入力シート!O7))</f>
        <v/>
      </c>
      <c r="O2" t="str">
        <f>IF(競技者データ入力シート!I7="","",競技者データ入力シート!I7)</f>
        <v/>
      </c>
      <c r="P2" t="str">
        <f>ASC(IF(競技者データ入力シート!J7="","",競技者データ入力シート!J7))</f>
        <v/>
      </c>
      <c r="Q2" t="str">
        <f>ASC(IF(競技者データ入力シート!K7="","",競技者データ入力シート!K7))</f>
        <v/>
      </c>
      <c r="R2" t="str">
        <f>ASC(IF(競技者データ入力シート!L7="","",競技者データ入力シート!L7))</f>
        <v/>
      </c>
      <c r="S2" t="str">
        <f>IF(競技者データ入力シート!N7="","",競技者データ入力シート!N7)</f>
        <v/>
      </c>
      <c r="T2" t="str">
        <f>ASC(IF(競技者データ入力シート!M7="","",競技者データ入力シート!M7))</f>
        <v/>
      </c>
      <c r="U2" s="6" t="str">
        <f>IF(競技者データ入力シート!P7="","",data!X3)</f>
        <v/>
      </c>
      <c r="V2" t="str">
        <f>ASC(IF(競技者データ入力シート!P7="","",競技者データ入力シート!Q7))</f>
        <v/>
      </c>
      <c r="Y2" s="6" t="str">
        <f>IF(競技者データ入力シート!U7="","",data!AC3)</f>
        <v/>
      </c>
      <c r="Z2" t="str">
        <f>ASC(IF(競技者データ入力シート!U7="","",競技者データ入力シート!V7))</f>
        <v/>
      </c>
      <c r="AC2" s="6" t="str">
        <f>IF(競技者データ入力シート!Z7="","",data!AH3)</f>
        <v/>
      </c>
      <c r="AD2" t="str">
        <f>ASC(IF(競技者データ入力シート!Z7="","",競技者データ入力シート!AA7))</f>
        <v/>
      </c>
      <c r="AG2" s="6" t="str">
        <f>IF(競技者データ入力シート!AE7="","",data!AM3)</f>
        <v/>
      </c>
      <c r="AH2" t="str">
        <f>ASC(IF(競技者データ入力シート!AF7="","",競技者データ入力シート!AF7))</f>
        <v/>
      </c>
      <c r="AP2" s="94" t="str">
        <f>IF(競技者データ入力シート!$X7="","",(VLOOKUP((data!$AC3&amp;data!$AF3),'NANS Data'!$CK$2:$CL$13,2,FALSE)))</f>
        <v/>
      </c>
      <c r="AQ2" s="94" t="str">
        <f>IF(競技者データ入力シート!$X7="","",$B2)</f>
        <v/>
      </c>
      <c r="AR2" s="94" t="str">
        <f>IF(競技者データ入力シート!$X7="","",data!$R3&amp;data!$AF3)</f>
        <v/>
      </c>
      <c r="AS2" s="94"/>
      <c r="AT2" s="94" t="str">
        <f>IF(競技者データ入力シート!$X7="","",data!$R3&amp;data!$AF3)</f>
        <v/>
      </c>
      <c r="AU2" s="94" t="str">
        <f>IF(競技者データ入力シート!$X7="","",data!$R3&amp;data!$AF3)</f>
        <v/>
      </c>
      <c r="AV2" s="6" t="str">
        <f>IF(競技者データ入力シート!X7="","",(COUNTIF($AP$2:AP2,AP2)))</f>
        <v/>
      </c>
      <c r="AW2" s="94" t="str">
        <f>IF(AP2="","",E2)</f>
        <v/>
      </c>
      <c r="AX2" s="94" t="str">
        <f>IF(AP2="","",J2)</f>
        <v/>
      </c>
      <c r="AY2" s="94" t="str">
        <f>IF(競技者データ入力シート!$X7="","",'NANS Data'!Y2)</f>
        <v/>
      </c>
      <c r="AZ2" s="94" t="str">
        <f>ASC(IF(競技者データ入力シート!X7="","",競技者データ入力シート!V7))</f>
        <v/>
      </c>
      <c r="BB2" s="94" t="str">
        <f>IF(競技者データ入力シート!$AH7="","",(VLOOKUP((data!$AM3&amp;data!$AP3),'NANS Data'!$CK$2:$CL$13,2,FALSE)))</f>
        <v/>
      </c>
      <c r="BC2" s="94" t="str">
        <f>IF(競技者データ入力シート!AH7="","",B2)</f>
        <v/>
      </c>
      <c r="BD2" s="94" t="str">
        <f>IF(競技者データ入力シート!$AH7="","",data!$R3&amp;data!$AP3)</f>
        <v/>
      </c>
      <c r="BE2" s="94"/>
      <c r="BF2" s="94" t="str">
        <f>IF(競技者データ入力シート!$AH7="","",data!$R3&amp;data!$AP3)</f>
        <v/>
      </c>
      <c r="BG2" s="94" t="str">
        <f>IF(競技者データ入力シート!$AH7="","",data!$R3&amp;data!$AP3)</f>
        <v/>
      </c>
      <c r="BH2" s="94" t="str">
        <f>IF(競技者データ入力シート!AH7="","",COUNTIF('NANS Data'!$BB$2:BB2,'NANS Data'!BB2))</f>
        <v/>
      </c>
      <c r="BI2" s="94" t="str">
        <f>IF(BB2="","",E2)</f>
        <v/>
      </c>
      <c r="BJ2" s="94" t="str">
        <f>IF(BB2="","",J2)</f>
        <v/>
      </c>
      <c r="BK2" s="94" t="str">
        <f>IF(競技者データ入力シート!AH7="","",data!AM3)</f>
        <v/>
      </c>
      <c r="BL2" s="94" t="str">
        <f>ASC(IF(競技者データ入力シート!AH7="","",競技者データ入力シート!AF7))</f>
        <v/>
      </c>
      <c r="BQ2" t="str">
        <f>IF('大会申込一覧表(印刷して提出)'!R10="","",'大会申込一覧表(印刷して提出)'!R10)</f>
        <v/>
      </c>
      <c r="BR2" t="str">
        <f>IF('大会申込一覧表(印刷して提出)'!R11="","",'大会申込一覧表(印刷して提出)'!R11)</f>
        <v/>
      </c>
      <c r="BS2" t="str">
        <f>ASC(IF(競技者データ入力シート!U1="","",競技者データ入力シート!U1))</f>
        <v/>
      </c>
      <c r="BT2" t="str">
        <f>IF('大会申込一覧表(印刷して提出)'!L5="","",(VLOOKUP('大会申込一覧表(印刷して提出)'!L5,データ!$J$2:$K$48,2,FALSE)))</f>
        <v/>
      </c>
      <c r="BU2" t="str">
        <f>IF('大会申込一覧表(印刷して提出)'!$E$6="","",'大会申込一覧表(印刷して提出)'!$E$6)</f>
        <v/>
      </c>
      <c r="BV2" t="str">
        <f>ASC(IF('大会申込一覧表(印刷して提出)'!E5="","",'大会申込一覧表(印刷して提出)'!E5))</f>
        <v/>
      </c>
      <c r="BW2" t="str">
        <f>IF('大会申込一覧表(印刷して提出)'!P6="","",'大会申込一覧表(印刷して提出)'!P6)</f>
        <v/>
      </c>
      <c r="BX2" t="str">
        <f>IF('大会申込一覧表(印刷して提出)'!$E$6="","",'大会申込一覧表(印刷して提出)'!$E$6)</f>
        <v/>
      </c>
      <c r="BY2" t="str">
        <f>IF('大会申込一覧表(印刷して提出)'!P7="","",'大会申込一覧表(印刷して提出)'!P7)</f>
        <v/>
      </c>
      <c r="BZ2" t="str">
        <f>IF('大会申込一覧表(印刷して提出)'!P9="","",'大会申込一覧表(印刷して提出)'!P9)</f>
        <v/>
      </c>
      <c r="CB2" t="str">
        <f>IF('大会申込一覧表(印刷して提出)'!D10="","",'大会申込一覧表(印刷して提出)'!D10)</f>
        <v/>
      </c>
      <c r="CC2" t="str">
        <f>IF('大会申込一覧表(印刷して提出)'!H10="","",'大会申込一覧表(印刷して提出)'!H10)</f>
        <v/>
      </c>
      <c r="CD2" t="str">
        <f>IF('大会申込一覧表(印刷して提出)'!D11="","",'大会申込一覧表(印刷して提出)'!D11)</f>
        <v/>
      </c>
      <c r="CE2" t="str">
        <f>IF('大会申込一覧表(印刷して提出)'!H11="","",'大会申込一覧表(印刷して提出)'!H11)</f>
        <v/>
      </c>
      <c r="CK2" t="str">
        <f>データ!$R$2&amp;"A"</f>
        <v>24A</v>
      </c>
      <c r="CL2" t="e">
        <f>$B$2*100+1</f>
        <v>#VALUE!</v>
      </c>
    </row>
    <row r="3" spans="2:90">
      <c r="B3" t="str">
        <f>IF(競技者データ入力シート!$C8="","",競技者データ入力シート!$U$1)</f>
        <v/>
      </c>
      <c r="C3" t="str">
        <f>IF(競技者データ入力シート!$C8="","",競技者データ入力シート!$P$1)</f>
        <v/>
      </c>
      <c r="D3" t="str">
        <f>IF(競技者データ入力シート!C8="","",競技者データ入力シート!A8)</f>
        <v/>
      </c>
      <c r="E3" t="str">
        <f>IF(競技者データ入力シート!C8="","",'NANS Data'!C3&amp;'NANS Data'!D3)</f>
        <v/>
      </c>
      <c r="F3" t="str">
        <f>IF(競技者データ入力シート!C8="","",競技者データ入力シート!$U$1)</f>
        <v/>
      </c>
      <c r="I3" t="str">
        <f>ASC(IF(競技者データ入力シート!C8="","",競技者データ入力シート!B8))</f>
        <v/>
      </c>
      <c r="J3" t="str">
        <f>IF(競技者データ入力シート!C8="","",競技者データ入力シート!C8&amp;" "&amp;競技者データ入力シート!D8)</f>
        <v/>
      </c>
      <c r="K3" t="str">
        <f>ASC(IF(競技者データ入力シート!E8="","",競技者データ入力シート!E8&amp;" "&amp;競技者データ入力シート!F8))</f>
        <v/>
      </c>
      <c r="L3" t="str">
        <f t="shared" ref="L3:L66" si="0">J3</f>
        <v/>
      </c>
      <c r="M3" t="str">
        <f>ASC(IF(競技者データ入力シート!G8="","",競技者データ入力シート!G8))</f>
        <v/>
      </c>
      <c r="N3" t="str">
        <f>ASC(IF(競技者データ入力シート!O8="","",競技者データ入力シート!O8))</f>
        <v/>
      </c>
      <c r="O3" t="str">
        <f>IF(競技者データ入力シート!I8="","",競技者データ入力シート!I8)</f>
        <v/>
      </c>
      <c r="P3" t="str">
        <f>ASC(IF(競技者データ入力シート!J8="","",競技者データ入力シート!J8))</f>
        <v/>
      </c>
      <c r="Q3" t="str">
        <f>ASC(IF(競技者データ入力シート!K8="","",競技者データ入力シート!K8))</f>
        <v/>
      </c>
      <c r="R3" t="str">
        <f>ASC(IF(競技者データ入力シート!L8="","",競技者データ入力シート!L8))</f>
        <v/>
      </c>
      <c r="S3" t="str">
        <f>IF(競技者データ入力シート!N8="","",競技者データ入力シート!N8)</f>
        <v/>
      </c>
      <c r="T3" t="str">
        <f>ASC(IF(競技者データ入力シート!M8="","",競技者データ入力シート!M8))</f>
        <v/>
      </c>
      <c r="U3" s="6" t="str">
        <f>IF(競技者データ入力シート!P8="","",data!X4)</f>
        <v/>
      </c>
      <c r="V3" t="str">
        <f>ASC(IF(競技者データ入力シート!P8="","",競技者データ入力シート!Q8))</f>
        <v/>
      </c>
      <c r="Y3" s="6" t="str">
        <f>IF(競技者データ入力シート!U8="","",data!AC4)</f>
        <v/>
      </c>
      <c r="Z3" t="str">
        <f>ASC(IF(競技者データ入力シート!U8="","",競技者データ入力シート!V8))</f>
        <v/>
      </c>
      <c r="AC3" s="6" t="str">
        <f>IF(競技者データ入力シート!Z8="","",data!AH4)</f>
        <v/>
      </c>
      <c r="AD3" t="str">
        <f>ASC(IF(競技者データ入力シート!Z8="","",競技者データ入力シート!AA8))</f>
        <v/>
      </c>
      <c r="AG3" s="6" t="str">
        <f>IF(競技者データ入力シート!AE8="","",data!AM4)</f>
        <v/>
      </c>
      <c r="AH3" t="str">
        <f>ASC(IF(競技者データ入力シート!AF8="","",競技者データ入力シート!AF8))</f>
        <v/>
      </c>
      <c r="AP3" s="94" t="str">
        <f>IF(競技者データ入力シート!$X8="","",(VLOOKUP((data!$AC4&amp;data!$AF4),'NANS Data'!$CK$2:$CL$13,2,FALSE)))</f>
        <v/>
      </c>
      <c r="AQ3" s="94" t="str">
        <f>IF(競技者データ入力シート!$X8="","",$B3)</f>
        <v/>
      </c>
      <c r="AR3" s="94" t="str">
        <f>IF(競技者データ入力シート!$X8="","",data!$R4&amp;data!$AF4)</f>
        <v/>
      </c>
      <c r="AS3" s="94"/>
      <c r="AT3" s="94" t="str">
        <f>IF(競技者データ入力シート!$X8="","",data!$R4&amp;data!$AF4)</f>
        <v/>
      </c>
      <c r="AU3" s="94" t="str">
        <f>IF(競技者データ入力シート!$X8="","",data!$R4&amp;data!$AF4)</f>
        <v/>
      </c>
      <c r="AV3" s="6" t="str">
        <f>IF(競技者データ入力シート!X8="","",(COUNTIF($AP$2:AP3,AP3)))</f>
        <v/>
      </c>
      <c r="AW3" s="94" t="str">
        <f t="shared" ref="AW3:AW66" si="1">IF(AP3="","",E3)</f>
        <v/>
      </c>
      <c r="AX3" s="94" t="str">
        <f t="shared" ref="AX3:AX66" si="2">IF(AP3="","",J3)</f>
        <v/>
      </c>
      <c r="AY3" s="94" t="str">
        <f>IF(競技者データ入力シート!$X8="","",'NANS Data'!Y3)</f>
        <v/>
      </c>
      <c r="AZ3" s="94" t="str">
        <f>ASC(IF(競技者データ入力シート!X8="","",競技者データ入力シート!V8))</f>
        <v/>
      </c>
      <c r="BB3" s="94" t="str">
        <f>IF(競技者データ入力シート!$AH8="","",(VLOOKUP((data!$AM4&amp;data!$AP4),'NANS Data'!$CK$2:$CL$13,2,FALSE)))</f>
        <v/>
      </c>
      <c r="BC3" s="94" t="str">
        <f>IF(競技者データ入力シート!AH8="","",B3)</f>
        <v/>
      </c>
      <c r="BD3" s="94" t="str">
        <f>IF(競技者データ入力シート!$AH8="","",data!$R4&amp;data!$AP4)</f>
        <v/>
      </c>
      <c r="BE3" s="94"/>
      <c r="BF3" s="94" t="str">
        <f>IF(競技者データ入力シート!$AH8="","",data!$R4&amp;data!$AP4)</f>
        <v/>
      </c>
      <c r="BG3" s="94" t="str">
        <f>IF(競技者データ入力シート!$AH8="","",data!$R4&amp;data!$AP4)</f>
        <v/>
      </c>
      <c r="BH3" s="94" t="str">
        <f>IF(競技者データ入力シート!AH8="","",COUNTIF('NANS Data'!$BB$2:BB3,'NANS Data'!BB3))</f>
        <v/>
      </c>
      <c r="BI3" s="94" t="str">
        <f t="shared" ref="BI3:BI66" si="3">IF(BB3="","",E3)</f>
        <v/>
      </c>
      <c r="BJ3" s="94" t="str">
        <f t="shared" ref="BJ3:BJ66" si="4">IF(BB3="","",J3)</f>
        <v/>
      </c>
      <c r="BK3" s="94" t="str">
        <f>IF(競技者データ入力シート!AH8="","",data!AM4)</f>
        <v/>
      </c>
      <c r="BL3" s="94" t="str">
        <f>ASC(IF(競技者データ入力シート!AH8="","",競技者データ入力シート!AF8))</f>
        <v/>
      </c>
      <c r="CK3" t="str">
        <f>データ!$R$2&amp;"B"</f>
        <v>24B</v>
      </c>
      <c r="CL3" t="e">
        <f>$B$2*100+2</f>
        <v>#VALUE!</v>
      </c>
    </row>
    <row r="4" spans="2:90">
      <c r="B4" t="str">
        <f>IF(競技者データ入力シート!$C9="","",競技者データ入力シート!$U$1)</f>
        <v/>
      </c>
      <c r="C4" t="str">
        <f>IF(競技者データ入力シート!$C9="","",競技者データ入力シート!$P$1)</f>
        <v/>
      </c>
      <c r="D4" t="str">
        <f>IF(競技者データ入力シート!C9="","",競技者データ入力シート!A9)</f>
        <v/>
      </c>
      <c r="E4" t="str">
        <f>IF(競技者データ入力シート!C9="","",'NANS Data'!C4&amp;'NANS Data'!D4)</f>
        <v/>
      </c>
      <c r="F4" t="str">
        <f>IF(競技者データ入力シート!C9="","",競技者データ入力シート!$U$1)</f>
        <v/>
      </c>
      <c r="I4" t="str">
        <f>ASC(IF(競技者データ入力シート!C9="","",競技者データ入力シート!B9))</f>
        <v/>
      </c>
      <c r="J4" t="str">
        <f>IF(競技者データ入力シート!C9="","",競技者データ入力シート!C9&amp;" "&amp;競技者データ入力シート!D9)</f>
        <v/>
      </c>
      <c r="K4" t="str">
        <f>ASC(IF(競技者データ入力シート!E9="","",競技者データ入力シート!E9&amp;" "&amp;競技者データ入力シート!F9))</f>
        <v/>
      </c>
      <c r="L4" t="str">
        <f t="shared" si="0"/>
        <v/>
      </c>
      <c r="M4" t="str">
        <f>ASC(IF(競技者データ入力シート!G9="","",競技者データ入力シート!G9))</f>
        <v/>
      </c>
      <c r="N4" t="str">
        <f>ASC(IF(競技者データ入力シート!O9="","",競技者データ入力シート!O9))</f>
        <v/>
      </c>
      <c r="O4" t="str">
        <f>IF(競技者データ入力シート!I9="","",競技者データ入力シート!I9)</f>
        <v/>
      </c>
      <c r="P4" t="str">
        <f>ASC(IF(競技者データ入力シート!J9="","",競技者データ入力シート!J9))</f>
        <v/>
      </c>
      <c r="Q4" t="str">
        <f>ASC(IF(競技者データ入力シート!K9="","",競技者データ入力シート!K9))</f>
        <v/>
      </c>
      <c r="R4" t="str">
        <f>ASC(IF(競技者データ入力シート!L9="","",競技者データ入力シート!L9))</f>
        <v/>
      </c>
      <c r="S4" t="str">
        <f>IF(競技者データ入力シート!N9="","",競技者データ入力シート!N9)</f>
        <v/>
      </c>
      <c r="T4" t="str">
        <f>ASC(IF(競技者データ入力シート!M9="","",競技者データ入力シート!M9))</f>
        <v/>
      </c>
      <c r="U4" s="6" t="str">
        <f>IF(競技者データ入力シート!P9="","",data!X5)</f>
        <v/>
      </c>
      <c r="V4" t="str">
        <f>ASC(IF(競技者データ入力シート!P9="","",競技者データ入力シート!Q9))</f>
        <v/>
      </c>
      <c r="Y4" s="6" t="str">
        <f>IF(競技者データ入力シート!U9="","",data!AC5)</f>
        <v/>
      </c>
      <c r="Z4" t="str">
        <f>ASC(IF(競技者データ入力シート!U9="","",競技者データ入力シート!V9))</f>
        <v/>
      </c>
      <c r="AC4" s="6" t="str">
        <f>IF(競技者データ入力シート!Z9="","",data!AH5)</f>
        <v/>
      </c>
      <c r="AD4" t="str">
        <f>ASC(IF(競技者データ入力シート!Z9="","",競技者データ入力シート!AA9))</f>
        <v/>
      </c>
      <c r="AG4" s="6" t="str">
        <f>IF(競技者データ入力シート!AE9="","",data!AM5)</f>
        <v/>
      </c>
      <c r="AH4" t="str">
        <f>ASC(IF(競技者データ入力シート!AF9="","",競技者データ入力シート!AF9))</f>
        <v/>
      </c>
      <c r="AP4" s="94" t="str">
        <f>IF(競技者データ入力シート!$X9="","",(VLOOKUP((data!$AC5&amp;data!$AF5),'NANS Data'!$CK$2:$CL$13,2,FALSE)))</f>
        <v/>
      </c>
      <c r="AQ4" s="94" t="str">
        <f>IF(競技者データ入力シート!$X9="","",$B4)</f>
        <v/>
      </c>
      <c r="AR4" s="94" t="str">
        <f>IF(競技者データ入力シート!$X9="","",data!$R5&amp;data!$AF5)</f>
        <v/>
      </c>
      <c r="AS4" s="94"/>
      <c r="AT4" s="94" t="str">
        <f>IF(競技者データ入力シート!$X9="","",data!$R5&amp;data!$AF5)</f>
        <v/>
      </c>
      <c r="AU4" s="94" t="str">
        <f>IF(競技者データ入力シート!$X9="","",data!$R5&amp;data!$AF5)</f>
        <v/>
      </c>
      <c r="AV4" s="6" t="str">
        <f>IF(競技者データ入力シート!X9="","",(COUNTIF($AP$2:AP4,AP4)))</f>
        <v/>
      </c>
      <c r="AW4" s="94" t="str">
        <f t="shared" si="1"/>
        <v/>
      </c>
      <c r="AX4" s="94" t="str">
        <f t="shared" si="2"/>
        <v/>
      </c>
      <c r="AY4" s="94" t="str">
        <f>IF(競技者データ入力シート!$X9="","",'NANS Data'!Y4)</f>
        <v/>
      </c>
      <c r="AZ4" s="94" t="str">
        <f>ASC(IF(競技者データ入力シート!X9="","",競技者データ入力シート!V9))</f>
        <v/>
      </c>
      <c r="BB4" s="94" t="str">
        <f>IF(競技者データ入力シート!$AH9="","",(VLOOKUP((data!$AM5&amp;data!$AP5),'NANS Data'!$CK$2:$CL$13,2,FALSE)))</f>
        <v/>
      </c>
      <c r="BC4" s="94" t="str">
        <f>IF(競技者データ入力シート!AH9="","",B4)</f>
        <v/>
      </c>
      <c r="BD4" s="94" t="str">
        <f>IF(競技者データ入力シート!$AH9="","",data!$R5&amp;data!$AP5)</f>
        <v/>
      </c>
      <c r="BE4" s="94"/>
      <c r="BF4" s="94" t="str">
        <f>IF(競技者データ入力シート!$AH9="","",data!$R5&amp;data!$AP5)</f>
        <v/>
      </c>
      <c r="BG4" s="94" t="str">
        <f>IF(競技者データ入力シート!$AH9="","",data!$R5&amp;data!$AP5)</f>
        <v/>
      </c>
      <c r="BH4" s="94" t="str">
        <f>IF(競技者データ入力シート!AH9="","",COUNTIF('NANS Data'!$BB$2:BB4,'NANS Data'!BB4))</f>
        <v/>
      </c>
      <c r="BI4" s="94" t="str">
        <f t="shared" si="3"/>
        <v/>
      </c>
      <c r="BJ4" s="94" t="str">
        <f t="shared" si="4"/>
        <v/>
      </c>
      <c r="BK4" s="94" t="str">
        <f>IF(競技者データ入力シート!AH9="","",data!AM5)</f>
        <v/>
      </c>
      <c r="BL4" s="94" t="str">
        <f>ASC(IF(競技者データ入力シート!AH9="","",競技者データ入力シート!AF9))</f>
        <v/>
      </c>
      <c r="CK4" t="str">
        <f>データ!$T$2&amp;"A"</f>
        <v>25A</v>
      </c>
      <c r="CL4" t="e">
        <f>$B$2*100+3</f>
        <v>#VALUE!</v>
      </c>
    </row>
    <row r="5" spans="2:90">
      <c r="B5" t="str">
        <f>IF(競技者データ入力シート!$C10="","",競技者データ入力シート!$U$1)</f>
        <v/>
      </c>
      <c r="C5" t="str">
        <f>IF(競技者データ入力シート!$C10="","",競技者データ入力シート!$P$1)</f>
        <v/>
      </c>
      <c r="D5" t="str">
        <f>IF(競技者データ入力シート!C10="","",競技者データ入力シート!A10)</f>
        <v/>
      </c>
      <c r="E5" t="str">
        <f>IF(競技者データ入力シート!C10="","",'NANS Data'!C5&amp;'NANS Data'!D5)</f>
        <v/>
      </c>
      <c r="F5" t="str">
        <f>IF(競技者データ入力シート!C10="","",競技者データ入力シート!$U$1)</f>
        <v/>
      </c>
      <c r="I5" t="str">
        <f>ASC(IF(競技者データ入力シート!C10="","",競技者データ入力シート!B10))</f>
        <v/>
      </c>
      <c r="J5" t="str">
        <f>IF(競技者データ入力シート!C10="","",競技者データ入力シート!C10&amp;" "&amp;競技者データ入力シート!D10)</f>
        <v/>
      </c>
      <c r="K5" t="str">
        <f>ASC(IF(競技者データ入力シート!E10="","",競技者データ入力シート!E10&amp;" "&amp;競技者データ入力シート!F10))</f>
        <v/>
      </c>
      <c r="L5" t="str">
        <f t="shared" si="0"/>
        <v/>
      </c>
      <c r="M5" t="str">
        <f>ASC(IF(競技者データ入力シート!G10="","",競技者データ入力シート!G10))</f>
        <v/>
      </c>
      <c r="N5" t="str">
        <f>ASC(IF(競技者データ入力シート!O10="","",競技者データ入力シート!O10))</f>
        <v/>
      </c>
      <c r="O5" t="str">
        <f>IF(競技者データ入力シート!I10="","",競技者データ入力シート!I10)</f>
        <v/>
      </c>
      <c r="P5" t="str">
        <f>ASC(IF(競技者データ入力シート!J10="","",競技者データ入力シート!J10))</f>
        <v/>
      </c>
      <c r="Q5" t="str">
        <f>ASC(IF(競技者データ入力シート!K10="","",競技者データ入力シート!K10))</f>
        <v/>
      </c>
      <c r="R5" t="str">
        <f>ASC(IF(競技者データ入力シート!L10="","",競技者データ入力シート!L10))</f>
        <v/>
      </c>
      <c r="S5" t="str">
        <f>IF(競技者データ入力シート!N10="","",競技者データ入力シート!N10)</f>
        <v/>
      </c>
      <c r="T5" t="str">
        <f>ASC(IF(競技者データ入力シート!M10="","",競技者データ入力シート!M10))</f>
        <v/>
      </c>
      <c r="U5" s="6" t="str">
        <f>IF(競技者データ入力シート!P10="","",data!X6)</f>
        <v/>
      </c>
      <c r="V5" t="str">
        <f>ASC(IF(競技者データ入力シート!P10="","",競技者データ入力シート!Q10))</f>
        <v/>
      </c>
      <c r="Y5" s="6" t="str">
        <f>IF(競技者データ入力シート!U10="","",data!AC6)</f>
        <v/>
      </c>
      <c r="Z5" t="str">
        <f>ASC(IF(競技者データ入力シート!U10="","",競技者データ入力シート!V10))</f>
        <v/>
      </c>
      <c r="AC5" s="6" t="str">
        <f>IF(競技者データ入力シート!Z10="","",data!AH6)</f>
        <v/>
      </c>
      <c r="AD5" t="str">
        <f>ASC(IF(競技者データ入力シート!Z10="","",競技者データ入力シート!AA10))</f>
        <v/>
      </c>
      <c r="AG5" s="6" t="str">
        <f>IF(競技者データ入力シート!AE10="","",data!AM6)</f>
        <v/>
      </c>
      <c r="AH5" t="str">
        <f>ASC(IF(競技者データ入力シート!AF10="","",競技者データ入力シート!AF10))</f>
        <v/>
      </c>
      <c r="AP5" s="94" t="str">
        <f>IF(競技者データ入力シート!$X10="","",(VLOOKUP((data!$AC6&amp;data!$AF6),'NANS Data'!$CK$2:$CL$13,2,FALSE)))</f>
        <v/>
      </c>
      <c r="AQ5" s="94" t="str">
        <f>IF(競技者データ入力シート!$X10="","",$B5)</f>
        <v/>
      </c>
      <c r="AR5" s="94" t="str">
        <f>IF(競技者データ入力シート!$X10="","",data!$R6&amp;data!$AF6)</f>
        <v/>
      </c>
      <c r="AS5" s="94"/>
      <c r="AT5" s="94" t="str">
        <f>IF(競技者データ入力シート!$X10="","",data!$R6&amp;data!$AF6)</f>
        <v/>
      </c>
      <c r="AU5" s="94" t="str">
        <f>IF(競技者データ入力シート!$X10="","",data!$R6&amp;data!$AF6)</f>
        <v/>
      </c>
      <c r="AV5" s="6" t="str">
        <f>IF(競技者データ入力シート!X10="","",(COUNTIF($AP$2:AP5,AP5)))</f>
        <v/>
      </c>
      <c r="AW5" s="94" t="str">
        <f t="shared" si="1"/>
        <v/>
      </c>
      <c r="AX5" s="94" t="str">
        <f t="shared" si="2"/>
        <v/>
      </c>
      <c r="AY5" s="94" t="str">
        <f>IF(競技者データ入力シート!$X10="","",'NANS Data'!Y5)</f>
        <v/>
      </c>
      <c r="AZ5" s="94" t="str">
        <f>ASC(IF(競技者データ入力シート!X10="","",競技者データ入力シート!V10))</f>
        <v/>
      </c>
      <c r="BB5" s="94" t="str">
        <f>IF(競技者データ入力シート!$AH10="","",(VLOOKUP((data!$AM6&amp;data!$AP6),'NANS Data'!$CK$2:$CL$13,2,FALSE)))</f>
        <v/>
      </c>
      <c r="BC5" s="94" t="str">
        <f>IF(競技者データ入力シート!AH10="","",B5)</f>
        <v/>
      </c>
      <c r="BD5" s="94" t="str">
        <f>IF(競技者データ入力シート!$AH10="","",data!$R6&amp;data!$AP6)</f>
        <v/>
      </c>
      <c r="BE5" s="94"/>
      <c r="BF5" s="94" t="str">
        <f>IF(競技者データ入力シート!$AH10="","",data!$R6&amp;data!$AP6)</f>
        <v/>
      </c>
      <c r="BG5" s="94" t="str">
        <f>IF(競技者データ入力シート!$AH10="","",data!$R6&amp;data!$AP6)</f>
        <v/>
      </c>
      <c r="BH5" s="94" t="str">
        <f>IF(競技者データ入力シート!AH10="","",COUNTIF('NANS Data'!$BB$2:BB5,'NANS Data'!BB5))</f>
        <v/>
      </c>
      <c r="BI5" s="94" t="str">
        <f t="shared" si="3"/>
        <v/>
      </c>
      <c r="BJ5" s="94" t="str">
        <f t="shared" si="4"/>
        <v/>
      </c>
      <c r="BK5" s="94" t="str">
        <f>IF(競技者データ入力シート!AH10="","",data!AM6)</f>
        <v/>
      </c>
      <c r="BL5" s="94" t="str">
        <f>ASC(IF(競技者データ入力シート!AH10="","",競技者データ入力シート!AF10))</f>
        <v/>
      </c>
      <c r="CK5" t="str">
        <f>データ!$T$2&amp;"B"</f>
        <v>25B</v>
      </c>
      <c r="CL5" t="e">
        <f>$B$2*100+4</f>
        <v>#VALUE!</v>
      </c>
    </row>
    <row r="6" spans="2:90">
      <c r="B6" t="str">
        <f>IF(競技者データ入力シート!$C11="","",競技者データ入力シート!$U$1)</f>
        <v/>
      </c>
      <c r="C6" t="str">
        <f>IF(競技者データ入力シート!$C11="","",競技者データ入力シート!$P$1)</f>
        <v/>
      </c>
      <c r="D6" t="str">
        <f>IF(競技者データ入力シート!C11="","",競技者データ入力シート!A11)</f>
        <v/>
      </c>
      <c r="E6" t="str">
        <f>IF(競技者データ入力シート!C11="","",'NANS Data'!C6&amp;'NANS Data'!D6)</f>
        <v/>
      </c>
      <c r="F6" t="str">
        <f>IF(競技者データ入力シート!C11="","",競技者データ入力シート!$U$1)</f>
        <v/>
      </c>
      <c r="I6" t="str">
        <f>ASC(IF(競技者データ入力シート!C11="","",競技者データ入力シート!B11))</f>
        <v/>
      </c>
      <c r="J6" t="str">
        <f>IF(競技者データ入力シート!C11="","",競技者データ入力シート!C11&amp;" "&amp;競技者データ入力シート!D11)</f>
        <v/>
      </c>
      <c r="K6" t="str">
        <f>ASC(IF(競技者データ入力シート!E11="","",競技者データ入力シート!E11&amp;" "&amp;競技者データ入力シート!F11))</f>
        <v/>
      </c>
      <c r="L6" t="str">
        <f t="shared" si="0"/>
        <v/>
      </c>
      <c r="M6" t="str">
        <f>ASC(IF(競技者データ入力シート!G11="","",競技者データ入力シート!G11))</f>
        <v/>
      </c>
      <c r="N6" t="str">
        <f>ASC(IF(競技者データ入力シート!O11="","",競技者データ入力シート!O11))</f>
        <v/>
      </c>
      <c r="O6" t="str">
        <f>IF(競技者データ入力シート!I11="","",競技者データ入力シート!I11)</f>
        <v/>
      </c>
      <c r="P6" t="str">
        <f>ASC(IF(競技者データ入力シート!J11="","",競技者データ入力シート!J11))</f>
        <v/>
      </c>
      <c r="Q6" t="str">
        <f>ASC(IF(競技者データ入力シート!K11="","",競技者データ入力シート!K11))</f>
        <v/>
      </c>
      <c r="R6" t="str">
        <f>ASC(IF(競技者データ入力シート!L11="","",競技者データ入力シート!L11))</f>
        <v/>
      </c>
      <c r="S6" t="str">
        <f>IF(競技者データ入力シート!N11="","",競技者データ入力シート!N11)</f>
        <v/>
      </c>
      <c r="T6" t="str">
        <f>ASC(IF(競技者データ入力シート!M11="","",競技者データ入力シート!M11))</f>
        <v/>
      </c>
      <c r="U6" s="6" t="str">
        <f>IF(競技者データ入力シート!P11="","",data!X7)</f>
        <v/>
      </c>
      <c r="V6" t="str">
        <f>ASC(IF(競技者データ入力シート!P11="","",競技者データ入力シート!Q11))</f>
        <v/>
      </c>
      <c r="Y6" s="6" t="str">
        <f>IF(競技者データ入力シート!U11="","",data!AC7)</f>
        <v/>
      </c>
      <c r="Z6" t="str">
        <f>ASC(IF(競技者データ入力シート!U11="","",競技者データ入力シート!V11))</f>
        <v/>
      </c>
      <c r="AC6" s="6" t="str">
        <f>IF(競技者データ入力シート!Z11="","",data!AH7)</f>
        <v/>
      </c>
      <c r="AD6" t="str">
        <f>ASC(IF(競技者データ入力シート!Z11="","",競技者データ入力シート!AA11))</f>
        <v/>
      </c>
      <c r="AG6" s="6" t="str">
        <f>IF(競技者データ入力シート!AE11="","",data!AM7)</f>
        <v/>
      </c>
      <c r="AH6" t="str">
        <f>ASC(IF(競技者データ入力シート!AF11="","",競技者データ入力シート!AF11))</f>
        <v/>
      </c>
      <c r="AP6" s="94" t="str">
        <f>IF(競技者データ入力シート!$X11="","",(VLOOKUP((data!$AC7&amp;data!$AF7),'NANS Data'!$CK$2:$CL$13,2,FALSE)))</f>
        <v/>
      </c>
      <c r="AQ6" s="94" t="str">
        <f>IF(競技者データ入力シート!$X11="","",$B6)</f>
        <v/>
      </c>
      <c r="AR6" s="94" t="str">
        <f>IF(競技者データ入力シート!$X11="","",data!$R7&amp;data!$AF7)</f>
        <v/>
      </c>
      <c r="AS6" s="94"/>
      <c r="AT6" s="94" t="str">
        <f>IF(競技者データ入力シート!$X11="","",data!$R7&amp;data!$AF7)</f>
        <v/>
      </c>
      <c r="AU6" s="94" t="str">
        <f>IF(競技者データ入力シート!$X11="","",data!$R7&amp;data!$AF7)</f>
        <v/>
      </c>
      <c r="AV6" s="6" t="str">
        <f>IF(競技者データ入力シート!X11="","",(COUNTIF($AP$2:AP6,AP6)))</f>
        <v/>
      </c>
      <c r="AW6" s="94" t="str">
        <f t="shared" si="1"/>
        <v/>
      </c>
      <c r="AX6" s="94" t="str">
        <f t="shared" si="2"/>
        <v/>
      </c>
      <c r="AY6" s="94" t="str">
        <f>IF(競技者データ入力シート!$X11="","",'NANS Data'!Y6)</f>
        <v/>
      </c>
      <c r="AZ6" s="94" t="str">
        <f>ASC(IF(競技者データ入力シート!X11="","",競技者データ入力シート!V11))</f>
        <v/>
      </c>
      <c r="BB6" s="94" t="str">
        <f>IF(競技者データ入力シート!$AH11="","",(VLOOKUP((data!$AM7&amp;data!$AP7),'NANS Data'!$CK$2:$CL$13,2,FALSE)))</f>
        <v/>
      </c>
      <c r="BC6" s="94" t="str">
        <f>IF(競技者データ入力シート!AH11="","",B6)</f>
        <v/>
      </c>
      <c r="BD6" s="94" t="str">
        <f>IF(競技者データ入力シート!$AH11="","",data!$R7&amp;data!$AP7)</f>
        <v/>
      </c>
      <c r="BE6" s="94"/>
      <c r="BF6" s="94" t="str">
        <f>IF(競技者データ入力シート!$AH11="","",data!$R7&amp;data!$AP7)</f>
        <v/>
      </c>
      <c r="BG6" s="94" t="str">
        <f>IF(競技者データ入力シート!$AH11="","",data!$R7&amp;data!$AP7)</f>
        <v/>
      </c>
      <c r="BH6" s="94" t="str">
        <f>IF(競技者データ入力シート!AH11="","",COUNTIF('NANS Data'!$BB$2:BB6,'NANS Data'!BB6))</f>
        <v/>
      </c>
      <c r="BI6" s="94" t="str">
        <f t="shared" si="3"/>
        <v/>
      </c>
      <c r="BJ6" s="94" t="str">
        <f t="shared" si="4"/>
        <v/>
      </c>
      <c r="BK6" s="94" t="str">
        <f>IF(競技者データ入力シート!AH11="","",data!AM7)</f>
        <v/>
      </c>
      <c r="BL6" s="94" t="str">
        <f>ASC(IF(競技者データ入力シート!AH11="","",競技者データ入力シート!AF11))</f>
        <v/>
      </c>
      <c r="CK6" t="str">
        <f>データ!$R$4&amp;"A"</f>
        <v>26A</v>
      </c>
      <c r="CL6" t="e">
        <f>$B$2*100+5</f>
        <v>#VALUE!</v>
      </c>
    </row>
    <row r="7" spans="2:90">
      <c r="B7" t="str">
        <f>IF(競技者データ入力シート!$C12="","",競技者データ入力シート!$U$1)</f>
        <v/>
      </c>
      <c r="C7" t="str">
        <f>IF(競技者データ入力シート!$C12="","",競技者データ入力シート!$P$1)</f>
        <v/>
      </c>
      <c r="D7" t="str">
        <f>IF(競技者データ入力シート!C12="","",競技者データ入力シート!A12)</f>
        <v/>
      </c>
      <c r="E7" t="str">
        <f>IF(競技者データ入力シート!C12="","",'NANS Data'!C7&amp;'NANS Data'!D7)</f>
        <v/>
      </c>
      <c r="F7" t="str">
        <f>IF(競技者データ入力シート!C12="","",競技者データ入力シート!$U$1)</f>
        <v/>
      </c>
      <c r="I7" t="str">
        <f>ASC(IF(競技者データ入力シート!C12="","",競技者データ入力シート!B12))</f>
        <v/>
      </c>
      <c r="J7" t="str">
        <f>IF(競技者データ入力シート!C12="","",競技者データ入力シート!C12&amp;" "&amp;競技者データ入力シート!D12)</f>
        <v/>
      </c>
      <c r="K7" t="str">
        <f>ASC(IF(競技者データ入力シート!E12="","",競技者データ入力シート!E12&amp;" "&amp;競技者データ入力シート!F12))</f>
        <v/>
      </c>
      <c r="L7" t="str">
        <f t="shared" si="0"/>
        <v/>
      </c>
      <c r="M7" t="str">
        <f>ASC(IF(競技者データ入力シート!G12="","",競技者データ入力シート!G12))</f>
        <v/>
      </c>
      <c r="N7" t="str">
        <f>ASC(IF(競技者データ入力シート!O12="","",競技者データ入力シート!O12))</f>
        <v/>
      </c>
      <c r="O7" t="str">
        <f>IF(競技者データ入力シート!I12="","",競技者データ入力シート!I12)</f>
        <v/>
      </c>
      <c r="P7" t="str">
        <f>ASC(IF(競技者データ入力シート!J12="","",競技者データ入力シート!J12))</f>
        <v/>
      </c>
      <c r="Q7" t="str">
        <f>ASC(IF(競技者データ入力シート!K12="","",競技者データ入力シート!K12))</f>
        <v/>
      </c>
      <c r="R7" t="str">
        <f>ASC(IF(競技者データ入力シート!L12="","",競技者データ入力シート!L12))</f>
        <v/>
      </c>
      <c r="S7" t="str">
        <f>IF(競技者データ入力シート!N12="","",競技者データ入力シート!N12)</f>
        <v/>
      </c>
      <c r="T7" t="str">
        <f>ASC(IF(競技者データ入力シート!M12="","",競技者データ入力シート!M12))</f>
        <v/>
      </c>
      <c r="U7" s="6" t="str">
        <f>IF(競技者データ入力シート!P12="","",data!X8)</f>
        <v/>
      </c>
      <c r="V7" t="str">
        <f>ASC(IF(競技者データ入力シート!P12="","",競技者データ入力シート!Q12))</f>
        <v/>
      </c>
      <c r="Y7" s="6" t="str">
        <f>IF(競技者データ入力シート!U12="","",data!AC8)</f>
        <v/>
      </c>
      <c r="Z7" t="str">
        <f>ASC(IF(競技者データ入力シート!U12="","",競技者データ入力シート!V12))</f>
        <v/>
      </c>
      <c r="AC7" s="6" t="str">
        <f>IF(競技者データ入力シート!Z12="","",data!AH8)</f>
        <v/>
      </c>
      <c r="AD7" t="str">
        <f>ASC(IF(競技者データ入力シート!Z12="","",競技者データ入力シート!AA12))</f>
        <v/>
      </c>
      <c r="AG7" s="6" t="str">
        <f>IF(競技者データ入力シート!AE12="","",data!AM8)</f>
        <v/>
      </c>
      <c r="AH7" t="str">
        <f>ASC(IF(競技者データ入力シート!AF12="","",競技者データ入力シート!AF12))</f>
        <v/>
      </c>
      <c r="AP7" s="94" t="str">
        <f>IF(競技者データ入力シート!$X12="","",(VLOOKUP((data!$AC8&amp;data!$AF8),'NANS Data'!$CK$2:$CL$13,2,FALSE)))</f>
        <v/>
      </c>
      <c r="AQ7" s="94" t="str">
        <f>IF(競技者データ入力シート!$X12="","",$B7)</f>
        <v/>
      </c>
      <c r="AR7" s="94" t="str">
        <f>IF(競技者データ入力シート!$X12="","",data!$R8&amp;data!$AF8)</f>
        <v/>
      </c>
      <c r="AS7" s="94"/>
      <c r="AT7" s="94" t="str">
        <f>IF(競技者データ入力シート!$X12="","",data!$R8&amp;data!$AF8)</f>
        <v/>
      </c>
      <c r="AU7" s="94" t="str">
        <f>IF(競技者データ入力シート!$X12="","",data!$R8&amp;data!$AF8)</f>
        <v/>
      </c>
      <c r="AV7" s="6" t="str">
        <f>IF(競技者データ入力シート!X12="","",(COUNTIF($AP$2:AP7,AP7)))</f>
        <v/>
      </c>
      <c r="AW7" s="94" t="str">
        <f t="shared" si="1"/>
        <v/>
      </c>
      <c r="AX7" s="94" t="str">
        <f t="shared" si="2"/>
        <v/>
      </c>
      <c r="AY7" s="94" t="str">
        <f>IF(競技者データ入力シート!$X12="","",'NANS Data'!Y7)</f>
        <v/>
      </c>
      <c r="AZ7" s="94" t="str">
        <f>ASC(IF(競技者データ入力シート!X12="","",競技者データ入力シート!V12))</f>
        <v/>
      </c>
      <c r="BB7" s="94" t="str">
        <f>IF(競技者データ入力シート!$AH12="","",(VLOOKUP((data!$AM8&amp;data!$AP8),'NANS Data'!$CK$2:$CL$13,2,FALSE)))</f>
        <v/>
      </c>
      <c r="BC7" s="94" t="str">
        <f>IF(競技者データ入力シート!AH12="","",B7)</f>
        <v/>
      </c>
      <c r="BD7" s="94" t="str">
        <f>IF(競技者データ入力シート!$AH12="","",data!$R8&amp;data!$AP8)</f>
        <v/>
      </c>
      <c r="BE7" s="94"/>
      <c r="BF7" s="94" t="str">
        <f>IF(競技者データ入力シート!$AH12="","",data!$R8&amp;data!$AP8)</f>
        <v/>
      </c>
      <c r="BG7" s="94" t="str">
        <f>IF(競技者データ入力シート!$AH12="","",data!$R8&amp;data!$AP8)</f>
        <v/>
      </c>
      <c r="BH7" s="94" t="str">
        <f>IF(競技者データ入力シート!AH12="","",COUNTIF('NANS Data'!$BB$2:BB7,'NANS Data'!BB7))</f>
        <v/>
      </c>
      <c r="BI7" s="94" t="str">
        <f t="shared" si="3"/>
        <v/>
      </c>
      <c r="BJ7" s="94" t="str">
        <f t="shared" si="4"/>
        <v/>
      </c>
      <c r="BK7" s="94" t="str">
        <f>IF(競技者データ入力シート!AH12="","",data!AM8)</f>
        <v/>
      </c>
      <c r="BL7" s="94" t="str">
        <f>ASC(IF(競技者データ入力シート!AH12="","",競技者データ入力シート!AF12))</f>
        <v/>
      </c>
      <c r="CK7" t="str">
        <f>データ!$R$4&amp;"B"</f>
        <v>26B</v>
      </c>
      <c r="CL7" t="e">
        <f>$B$2*100+6</f>
        <v>#VALUE!</v>
      </c>
    </row>
    <row r="8" spans="2:90">
      <c r="B8" t="str">
        <f>IF(競技者データ入力シート!$C13="","",競技者データ入力シート!$U$1)</f>
        <v/>
      </c>
      <c r="C8" t="str">
        <f>IF(競技者データ入力シート!$C13="","",競技者データ入力シート!$P$1)</f>
        <v/>
      </c>
      <c r="D8" t="str">
        <f>IF(競技者データ入力シート!C13="","",競技者データ入力シート!A13)</f>
        <v/>
      </c>
      <c r="E8" t="str">
        <f>IF(競技者データ入力シート!C13="","",'NANS Data'!C8&amp;'NANS Data'!D8)</f>
        <v/>
      </c>
      <c r="F8" t="str">
        <f>IF(競技者データ入力シート!C13="","",競技者データ入力シート!$U$1)</f>
        <v/>
      </c>
      <c r="I8" t="str">
        <f>ASC(IF(競技者データ入力シート!C13="","",競技者データ入力シート!B13))</f>
        <v/>
      </c>
      <c r="J8" t="str">
        <f>IF(競技者データ入力シート!C13="","",競技者データ入力シート!C13&amp;" "&amp;競技者データ入力シート!D13)</f>
        <v/>
      </c>
      <c r="K8" t="str">
        <f>ASC(IF(競技者データ入力シート!E13="","",競技者データ入力シート!E13&amp;" "&amp;競技者データ入力シート!F13))</f>
        <v/>
      </c>
      <c r="L8" t="str">
        <f t="shared" si="0"/>
        <v/>
      </c>
      <c r="M8" t="str">
        <f>ASC(IF(競技者データ入力シート!G13="","",競技者データ入力シート!G13))</f>
        <v/>
      </c>
      <c r="N8" t="str">
        <f>ASC(IF(競技者データ入力シート!O13="","",競技者データ入力シート!O13))</f>
        <v/>
      </c>
      <c r="O8" t="str">
        <f>IF(競技者データ入力シート!I13="","",競技者データ入力シート!I13)</f>
        <v/>
      </c>
      <c r="P8" t="str">
        <f>ASC(IF(競技者データ入力シート!J13="","",競技者データ入力シート!J13))</f>
        <v/>
      </c>
      <c r="Q8" t="str">
        <f>ASC(IF(競技者データ入力シート!K13="","",競技者データ入力シート!K13))</f>
        <v/>
      </c>
      <c r="R8" t="str">
        <f>ASC(IF(競技者データ入力シート!L13="","",競技者データ入力シート!L13))</f>
        <v/>
      </c>
      <c r="S8" t="str">
        <f>IF(競技者データ入力シート!N13="","",競技者データ入力シート!N13)</f>
        <v/>
      </c>
      <c r="T8" t="str">
        <f>ASC(IF(競技者データ入力シート!M13="","",競技者データ入力シート!M13))</f>
        <v/>
      </c>
      <c r="U8" s="6" t="str">
        <f>IF(競技者データ入力シート!P13="","",data!X9)</f>
        <v/>
      </c>
      <c r="V8" t="str">
        <f>ASC(IF(競技者データ入力シート!P13="","",競技者データ入力シート!Q13))</f>
        <v/>
      </c>
      <c r="Y8" s="6" t="str">
        <f>IF(競技者データ入力シート!U13="","",data!AC9)</f>
        <v/>
      </c>
      <c r="Z8" t="str">
        <f>ASC(IF(競技者データ入力シート!U13="","",競技者データ入力シート!V13))</f>
        <v/>
      </c>
      <c r="AC8" s="6" t="str">
        <f>IF(競技者データ入力シート!Z13="","",data!AH9)</f>
        <v/>
      </c>
      <c r="AD8" t="str">
        <f>ASC(IF(競技者データ入力シート!Z13="","",競技者データ入力シート!AA13))</f>
        <v/>
      </c>
      <c r="AG8" s="6" t="str">
        <f>IF(競技者データ入力シート!AE13="","",data!AM9)</f>
        <v/>
      </c>
      <c r="AH8" t="str">
        <f>ASC(IF(競技者データ入力シート!AF13="","",競技者データ入力シート!AF13))</f>
        <v/>
      </c>
      <c r="AP8" s="94" t="str">
        <f>IF(競技者データ入力シート!$X13="","",(VLOOKUP((data!$AC9&amp;data!$AF9),'NANS Data'!$CK$2:$CL$13,2,FALSE)))</f>
        <v/>
      </c>
      <c r="AQ8" s="94" t="str">
        <f>IF(競技者データ入力シート!$X13="","",$B8)</f>
        <v/>
      </c>
      <c r="AR8" s="94" t="str">
        <f>IF(競技者データ入力シート!$X13="","",data!$R9&amp;data!$AF9)</f>
        <v/>
      </c>
      <c r="AS8" s="94"/>
      <c r="AT8" s="94" t="str">
        <f>IF(競技者データ入力シート!$X13="","",data!$R9&amp;data!$AF9)</f>
        <v/>
      </c>
      <c r="AU8" s="94" t="str">
        <f>IF(競技者データ入力シート!$X13="","",data!$R9&amp;data!$AF9)</f>
        <v/>
      </c>
      <c r="AV8" s="6" t="str">
        <f>IF(競技者データ入力シート!X13="","",(COUNTIF($AP$2:AP8,AP8)))</f>
        <v/>
      </c>
      <c r="AW8" s="94" t="str">
        <f t="shared" si="1"/>
        <v/>
      </c>
      <c r="AX8" s="94" t="str">
        <f t="shared" si="2"/>
        <v/>
      </c>
      <c r="AY8" s="94" t="str">
        <f>IF(競技者データ入力シート!$X13="","",'NANS Data'!Y8)</f>
        <v/>
      </c>
      <c r="AZ8" s="94" t="str">
        <f>ASC(IF(競技者データ入力シート!X13="","",競技者データ入力シート!V13))</f>
        <v/>
      </c>
      <c r="BB8" s="94" t="str">
        <f>IF(競技者データ入力シート!$AH13="","",(VLOOKUP((data!$AM9&amp;data!$AP9),'NANS Data'!$CK$2:$CL$13,2,FALSE)))</f>
        <v/>
      </c>
      <c r="BC8" s="94" t="str">
        <f>IF(競技者データ入力シート!AH13="","",B8)</f>
        <v/>
      </c>
      <c r="BD8" s="94" t="str">
        <f>IF(競技者データ入力シート!$AH13="","",data!$R9&amp;data!$AP9)</f>
        <v/>
      </c>
      <c r="BE8" s="94"/>
      <c r="BF8" s="94" t="str">
        <f>IF(競技者データ入力シート!$AH13="","",data!$R9&amp;data!$AP9)</f>
        <v/>
      </c>
      <c r="BG8" s="94" t="str">
        <f>IF(競技者データ入力シート!$AH13="","",data!$R9&amp;data!$AP9)</f>
        <v/>
      </c>
      <c r="BH8" s="94" t="str">
        <f>IF(競技者データ入力シート!AH13="","",COUNTIF('NANS Data'!$BB$2:BB8,'NANS Data'!BB8))</f>
        <v/>
      </c>
      <c r="BI8" s="94" t="str">
        <f t="shared" si="3"/>
        <v/>
      </c>
      <c r="BJ8" s="94" t="str">
        <f t="shared" si="4"/>
        <v/>
      </c>
      <c r="BK8" s="94" t="str">
        <f>IF(競技者データ入力シート!AH13="","",data!AM9)</f>
        <v/>
      </c>
      <c r="BL8" s="94" t="str">
        <f>ASC(IF(競技者データ入力シート!AH13="","",競技者データ入力シート!AF13))</f>
        <v/>
      </c>
      <c r="CK8" t="str">
        <f>データ!$T$4&amp;"A"</f>
        <v>27A</v>
      </c>
      <c r="CL8" t="e">
        <f>$B$2*100+7</f>
        <v>#VALUE!</v>
      </c>
    </row>
    <row r="9" spans="2:90">
      <c r="B9" t="str">
        <f>IF(競技者データ入力シート!$C14="","",競技者データ入力シート!$U$1)</f>
        <v/>
      </c>
      <c r="C9" t="str">
        <f>IF(競技者データ入力シート!$C14="","",競技者データ入力シート!$P$1)</f>
        <v/>
      </c>
      <c r="D9" t="str">
        <f>IF(競技者データ入力シート!C14="","",競技者データ入力シート!A14)</f>
        <v/>
      </c>
      <c r="E9" t="str">
        <f>IF(競技者データ入力シート!C14="","",'NANS Data'!C9&amp;'NANS Data'!D9)</f>
        <v/>
      </c>
      <c r="F9" t="str">
        <f>IF(競技者データ入力シート!C14="","",競技者データ入力シート!$U$1)</f>
        <v/>
      </c>
      <c r="I9" t="str">
        <f>ASC(IF(競技者データ入力シート!C14="","",競技者データ入力シート!B14))</f>
        <v/>
      </c>
      <c r="J9" t="str">
        <f>IF(競技者データ入力シート!C14="","",競技者データ入力シート!C14&amp;" "&amp;競技者データ入力シート!D14)</f>
        <v/>
      </c>
      <c r="K9" t="str">
        <f>ASC(IF(競技者データ入力シート!E14="","",競技者データ入力シート!E14&amp;" "&amp;競技者データ入力シート!F14))</f>
        <v/>
      </c>
      <c r="L9" t="str">
        <f t="shared" si="0"/>
        <v/>
      </c>
      <c r="M9" t="str">
        <f>ASC(IF(競技者データ入力シート!G14="","",競技者データ入力シート!G14))</f>
        <v/>
      </c>
      <c r="N9" t="str">
        <f>ASC(IF(競技者データ入力シート!O14="","",競技者データ入力シート!O14))</f>
        <v/>
      </c>
      <c r="O9" t="str">
        <f>IF(競技者データ入力シート!I14="","",競技者データ入力シート!I14)</f>
        <v/>
      </c>
      <c r="P9" t="str">
        <f>ASC(IF(競技者データ入力シート!J14="","",競技者データ入力シート!J14))</f>
        <v/>
      </c>
      <c r="Q9" t="str">
        <f>ASC(IF(競技者データ入力シート!K14="","",競技者データ入力シート!K14))</f>
        <v/>
      </c>
      <c r="R9" t="str">
        <f>ASC(IF(競技者データ入力シート!L14="","",競技者データ入力シート!L14))</f>
        <v/>
      </c>
      <c r="S9" t="str">
        <f>IF(競技者データ入力シート!N14="","",競技者データ入力シート!N14)</f>
        <v/>
      </c>
      <c r="T9" t="str">
        <f>ASC(IF(競技者データ入力シート!M14="","",競技者データ入力シート!M14))</f>
        <v/>
      </c>
      <c r="U9" s="6" t="str">
        <f>IF(競技者データ入力シート!P14="","",data!X10)</f>
        <v/>
      </c>
      <c r="V9" t="str">
        <f>ASC(IF(競技者データ入力シート!P14="","",競技者データ入力シート!Q14))</f>
        <v/>
      </c>
      <c r="Y9" s="6" t="str">
        <f>IF(競技者データ入力シート!U14="","",data!AC10)</f>
        <v/>
      </c>
      <c r="Z9" t="str">
        <f>ASC(IF(競技者データ入力シート!U14="","",競技者データ入力シート!V14))</f>
        <v/>
      </c>
      <c r="AC9" s="6" t="str">
        <f>IF(競技者データ入力シート!Z14="","",data!AH10)</f>
        <v/>
      </c>
      <c r="AD9" t="str">
        <f>ASC(IF(競技者データ入力シート!Z14="","",競技者データ入力シート!AA14))</f>
        <v/>
      </c>
      <c r="AG9" s="6" t="str">
        <f>IF(競技者データ入力シート!AE14="","",data!AM10)</f>
        <v/>
      </c>
      <c r="AH9" t="str">
        <f>ASC(IF(競技者データ入力シート!AF14="","",競技者データ入力シート!AF14))</f>
        <v/>
      </c>
      <c r="AP9" s="94" t="str">
        <f>IF(競技者データ入力シート!$X14="","",(VLOOKUP((data!$AC10&amp;data!$AF10),'NANS Data'!$CK$2:$CL$13,2,FALSE)))</f>
        <v/>
      </c>
      <c r="AQ9" s="94" t="str">
        <f>IF(競技者データ入力シート!$X14="","",$B9)</f>
        <v/>
      </c>
      <c r="AR9" s="94" t="str">
        <f>IF(競技者データ入力シート!$X14="","",data!$R10&amp;data!$AF10)</f>
        <v/>
      </c>
      <c r="AS9" s="94"/>
      <c r="AT9" s="94" t="str">
        <f>IF(競技者データ入力シート!$X14="","",data!$R10&amp;data!$AF10)</f>
        <v/>
      </c>
      <c r="AU9" s="94" t="str">
        <f>IF(競技者データ入力シート!$X14="","",data!$R10&amp;data!$AF10)</f>
        <v/>
      </c>
      <c r="AV9" s="6" t="str">
        <f>IF(競技者データ入力シート!X14="","",(COUNTIF($AP$2:AP9,AP9)))</f>
        <v/>
      </c>
      <c r="AW9" s="94" t="str">
        <f t="shared" si="1"/>
        <v/>
      </c>
      <c r="AX9" s="94" t="str">
        <f t="shared" si="2"/>
        <v/>
      </c>
      <c r="AY9" s="94" t="str">
        <f>IF(競技者データ入力シート!$X14="","",'NANS Data'!Y9)</f>
        <v/>
      </c>
      <c r="AZ9" s="94" t="str">
        <f>ASC(IF(競技者データ入力シート!X14="","",競技者データ入力シート!V14))</f>
        <v/>
      </c>
      <c r="BB9" s="94" t="str">
        <f>IF(競技者データ入力シート!$AH14="","",(VLOOKUP((data!$AM10&amp;data!$AP10),'NANS Data'!$CK$2:$CL$13,2,FALSE)))</f>
        <v/>
      </c>
      <c r="BC9" s="94" t="str">
        <f>IF(競技者データ入力シート!AH14="","",B9)</f>
        <v/>
      </c>
      <c r="BD9" s="94" t="str">
        <f>IF(競技者データ入力シート!$AH14="","",data!$R10&amp;data!$AP10)</f>
        <v/>
      </c>
      <c r="BE9" s="94"/>
      <c r="BF9" s="94" t="str">
        <f>IF(競技者データ入力シート!$AH14="","",data!$R10&amp;data!$AP10)</f>
        <v/>
      </c>
      <c r="BG9" s="94" t="str">
        <f>IF(競技者データ入力シート!$AH14="","",data!$R10&amp;data!$AP10)</f>
        <v/>
      </c>
      <c r="BH9" s="94" t="str">
        <f>IF(競技者データ入力シート!AH14="","",COUNTIF('NANS Data'!$BB$2:BB9,'NANS Data'!BB9))</f>
        <v/>
      </c>
      <c r="BI9" s="94" t="str">
        <f t="shared" si="3"/>
        <v/>
      </c>
      <c r="BJ9" s="94" t="str">
        <f t="shared" si="4"/>
        <v/>
      </c>
      <c r="BK9" s="94" t="str">
        <f>IF(競技者データ入力シート!AH14="","",data!AM10)</f>
        <v/>
      </c>
      <c r="BL9" s="94" t="str">
        <f>ASC(IF(競技者データ入力シート!AH14="","",競技者データ入力シート!AF14))</f>
        <v/>
      </c>
      <c r="CK9" t="str">
        <f>データ!$T$4&amp;"B"</f>
        <v>27B</v>
      </c>
      <c r="CL9" t="e">
        <f>$B$2*100+8</f>
        <v>#VALUE!</v>
      </c>
    </row>
    <row r="10" spans="2:90">
      <c r="B10" t="str">
        <f>IF(競技者データ入力シート!$C15="","",競技者データ入力シート!$U$1)</f>
        <v/>
      </c>
      <c r="C10" t="str">
        <f>IF(競技者データ入力シート!$C15="","",競技者データ入力シート!$P$1)</f>
        <v/>
      </c>
      <c r="D10" t="str">
        <f>IF(競技者データ入力シート!C15="","",競技者データ入力シート!A15)</f>
        <v/>
      </c>
      <c r="E10" t="str">
        <f>IF(競技者データ入力シート!C15="","",'NANS Data'!C10&amp;'NANS Data'!D10)</f>
        <v/>
      </c>
      <c r="F10" t="str">
        <f>IF(競技者データ入力シート!C15="","",競技者データ入力シート!$U$1)</f>
        <v/>
      </c>
      <c r="I10" t="str">
        <f>ASC(IF(競技者データ入力シート!C15="","",競技者データ入力シート!B15))</f>
        <v/>
      </c>
      <c r="J10" t="str">
        <f>IF(競技者データ入力シート!C15="","",競技者データ入力シート!C15&amp;" "&amp;競技者データ入力シート!D15)</f>
        <v/>
      </c>
      <c r="K10" t="str">
        <f>ASC(IF(競技者データ入力シート!E15="","",競技者データ入力シート!E15&amp;" "&amp;競技者データ入力シート!F15))</f>
        <v/>
      </c>
      <c r="L10" t="str">
        <f t="shared" si="0"/>
        <v/>
      </c>
      <c r="M10" t="str">
        <f>ASC(IF(競技者データ入力シート!G15="","",競技者データ入力シート!G15))</f>
        <v/>
      </c>
      <c r="N10" t="str">
        <f>ASC(IF(競技者データ入力シート!O15="","",競技者データ入力シート!O15))</f>
        <v/>
      </c>
      <c r="O10" t="str">
        <f>IF(競技者データ入力シート!I15="","",競技者データ入力シート!I15)</f>
        <v/>
      </c>
      <c r="P10" t="str">
        <f>ASC(IF(競技者データ入力シート!J15="","",競技者データ入力シート!J15))</f>
        <v/>
      </c>
      <c r="Q10" t="str">
        <f>ASC(IF(競技者データ入力シート!K15="","",競技者データ入力シート!K15))</f>
        <v/>
      </c>
      <c r="R10" t="str">
        <f>ASC(IF(競技者データ入力シート!L15="","",競技者データ入力シート!L15))</f>
        <v/>
      </c>
      <c r="S10" t="str">
        <f>IF(競技者データ入力シート!N15="","",競技者データ入力シート!N15)</f>
        <v/>
      </c>
      <c r="T10" t="str">
        <f>ASC(IF(競技者データ入力シート!M15="","",競技者データ入力シート!M15))</f>
        <v/>
      </c>
      <c r="U10" s="6" t="str">
        <f>IF(競技者データ入力シート!P15="","",data!X11)</f>
        <v/>
      </c>
      <c r="V10" t="str">
        <f>ASC(IF(競技者データ入力シート!P15="","",競技者データ入力シート!Q15))</f>
        <v/>
      </c>
      <c r="Y10" s="6" t="str">
        <f>IF(競技者データ入力シート!U15="","",data!AC11)</f>
        <v/>
      </c>
      <c r="Z10" t="str">
        <f>ASC(IF(競技者データ入力シート!U15="","",競技者データ入力シート!V15))</f>
        <v/>
      </c>
      <c r="AC10" s="6" t="str">
        <f>IF(競技者データ入力シート!Z15="","",data!AH11)</f>
        <v/>
      </c>
      <c r="AD10" t="str">
        <f>ASC(IF(競技者データ入力シート!Z15="","",競技者データ入力シート!AA15))</f>
        <v/>
      </c>
      <c r="AG10" s="6" t="str">
        <f>IF(競技者データ入力シート!AE15="","",data!AM11)</f>
        <v/>
      </c>
      <c r="AH10" t="str">
        <f>ASC(IF(競技者データ入力シート!AF15="","",競技者データ入力シート!AF15))</f>
        <v/>
      </c>
      <c r="AP10" s="94" t="str">
        <f>IF(競技者データ入力シート!$X15="","",(VLOOKUP((data!$AC11&amp;data!$AF11),'NANS Data'!$CK$2:$CL$13,2,FALSE)))</f>
        <v/>
      </c>
      <c r="AQ10" s="94" t="str">
        <f>IF(競技者データ入力シート!$X15="","",$B10)</f>
        <v/>
      </c>
      <c r="AR10" s="94" t="str">
        <f>IF(競技者データ入力シート!$X15="","",data!$R11&amp;data!$AF11)</f>
        <v/>
      </c>
      <c r="AS10" s="94"/>
      <c r="AT10" s="94" t="str">
        <f>IF(競技者データ入力シート!$X15="","",data!$R11&amp;data!$AF11)</f>
        <v/>
      </c>
      <c r="AU10" s="94" t="str">
        <f>IF(競技者データ入力シート!$X15="","",data!$R11&amp;data!$AF11)</f>
        <v/>
      </c>
      <c r="AV10" s="6" t="str">
        <f>IF(競技者データ入力シート!X15="","",(COUNTIF($AP$2:AP10,AP10)))</f>
        <v/>
      </c>
      <c r="AW10" s="94" t="str">
        <f t="shared" si="1"/>
        <v/>
      </c>
      <c r="AX10" s="94" t="str">
        <f t="shared" si="2"/>
        <v/>
      </c>
      <c r="AY10" s="94" t="str">
        <f>IF(競技者データ入力シート!$X15="","",'NANS Data'!Y10)</f>
        <v/>
      </c>
      <c r="AZ10" s="94" t="str">
        <f>ASC(IF(競技者データ入力シート!X15="","",競技者データ入力シート!V15))</f>
        <v/>
      </c>
      <c r="BB10" s="94" t="str">
        <f>IF(競技者データ入力シート!$AH15="","",(VLOOKUP((data!$AM11&amp;data!$AP11),'NANS Data'!$CK$2:$CL$13,2,FALSE)))</f>
        <v/>
      </c>
      <c r="BC10" s="94" t="str">
        <f>IF(競技者データ入力シート!AH15="","",B10)</f>
        <v/>
      </c>
      <c r="BD10" s="94" t="str">
        <f>IF(競技者データ入力シート!$AH15="","",data!$R11&amp;data!$AP11)</f>
        <v/>
      </c>
      <c r="BE10" s="94"/>
      <c r="BF10" s="94" t="str">
        <f>IF(競技者データ入力シート!$AH15="","",data!$R11&amp;data!$AP11)</f>
        <v/>
      </c>
      <c r="BG10" s="94" t="str">
        <f>IF(競技者データ入力シート!$AH15="","",data!$R11&amp;data!$AP11)</f>
        <v/>
      </c>
      <c r="BH10" s="94" t="str">
        <f>IF(競技者データ入力シート!AH15="","",COUNTIF('NANS Data'!$BB$2:BB10,'NANS Data'!BB10))</f>
        <v/>
      </c>
      <c r="BI10" s="94" t="str">
        <f t="shared" si="3"/>
        <v/>
      </c>
      <c r="BJ10" s="94" t="str">
        <f t="shared" si="4"/>
        <v/>
      </c>
      <c r="BK10" s="94" t="str">
        <f>IF(競技者データ入力シート!AH15="","",data!AM11)</f>
        <v/>
      </c>
      <c r="BL10" s="94" t="str">
        <f>ASC(IF(競技者データ入力シート!AH15="","",競技者データ入力シート!AF15))</f>
        <v/>
      </c>
      <c r="CK10" t="str">
        <f>データ!$R$3&amp;"A"</f>
        <v>28A</v>
      </c>
      <c r="CL10" t="e">
        <f>$B$2*100+9</f>
        <v>#VALUE!</v>
      </c>
    </row>
    <row r="11" spans="2:90">
      <c r="B11" t="str">
        <f>IF(競技者データ入力シート!$C16="","",競技者データ入力シート!$U$1)</f>
        <v/>
      </c>
      <c r="C11" t="str">
        <f>IF(競技者データ入力シート!$C16="","",競技者データ入力シート!$P$1)</f>
        <v/>
      </c>
      <c r="D11" t="str">
        <f>IF(競技者データ入力シート!C16="","",競技者データ入力シート!A16)</f>
        <v/>
      </c>
      <c r="E11" t="str">
        <f>IF(競技者データ入力シート!C16="","",'NANS Data'!C11&amp;'NANS Data'!D11)</f>
        <v/>
      </c>
      <c r="F11" t="str">
        <f>IF(競技者データ入力シート!C16="","",競技者データ入力シート!$U$1)</f>
        <v/>
      </c>
      <c r="I11" t="str">
        <f>ASC(IF(競技者データ入力シート!C16="","",競技者データ入力シート!B16))</f>
        <v/>
      </c>
      <c r="J11" t="str">
        <f>IF(競技者データ入力シート!C16="","",競技者データ入力シート!C16&amp;" "&amp;競技者データ入力シート!D16)</f>
        <v/>
      </c>
      <c r="K11" t="str">
        <f>ASC(IF(競技者データ入力シート!E16="","",競技者データ入力シート!E16&amp;" "&amp;競技者データ入力シート!F16))</f>
        <v/>
      </c>
      <c r="L11" t="str">
        <f t="shared" si="0"/>
        <v/>
      </c>
      <c r="M11" t="str">
        <f>ASC(IF(競技者データ入力シート!G16="","",競技者データ入力シート!G16))</f>
        <v/>
      </c>
      <c r="N11" t="str">
        <f>ASC(IF(競技者データ入力シート!O16="","",競技者データ入力シート!O16))</f>
        <v/>
      </c>
      <c r="O11" t="str">
        <f>IF(競技者データ入力シート!I16="","",競技者データ入力シート!I16)</f>
        <v/>
      </c>
      <c r="P11" t="str">
        <f>ASC(IF(競技者データ入力シート!J16="","",競技者データ入力シート!J16))</f>
        <v/>
      </c>
      <c r="Q11" t="str">
        <f>ASC(IF(競技者データ入力シート!K16="","",競技者データ入力シート!K16))</f>
        <v/>
      </c>
      <c r="R11" t="str">
        <f>ASC(IF(競技者データ入力シート!L16="","",競技者データ入力シート!L16))</f>
        <v/>
      </c>
      <c r="S11" t="str">
        <f>IF(競技者データ入力シート!N16="","",競技者データ入力シート!N16)</f>
        <v/>
      </c>
      <c r="T11" t="str">
        <f>ASC(IF(競技者データ入力シート!M16="","",競技者データ入力シート!M16))</f>
        <v/>
      </c>
      <c r="U11" s="6" t="str">
        <f>IF(競技者データ入力シート!P16="","",data!X12)</f>
        <v/>
      </c>
      <c r="V11" t="str">
        <f>ASC(IF(競技者データ入力シート!P16="","",競技者データ入力シート!Q16))</f>
        <v/>
      </c>
      <c r="Y11" s="6" t="str">
        <f>IF(競技者データ入力シート!U16="","",data!AC12)</f>
        <v/>
      </c>
      <c r="Z11" t="str">
        <f>ASC(IF(競技者データ入力シート!U16="","",競技者データ入力シート!V16))</f>
        <v/>
      </c>
      <c r="AC11" s="6" t="str">
        <f>IF(競技者データ入力シート!Z16="","",data!AH12)</f>
        <v/>
      </c>
      <c r="AD11" t="str">
        <f>ASC(IF(競技者データ入力シート!Z16="","",競技者データ入力シート!AA16))</f>
        <v/>
      </c>
      <c r="AG11" s="6" t="str">
        <f>IF(競技者データ入力シート!AE16="","",data!AM12)</f>
        <v/>
      </c>
      <c r="AH11" t="str">
        <f>ASC(IF(競技者データ入力シート!AF16="","",競技者データ入力シート!AF16))</f>
        <v/>
      </c>
      <c r="AP11" s="94" t="str">
        <f>IF(競技者データ入力シート!$X16="","",(VLOOKUP((data!$AC12&amp;data!$AF12),'NANS Data'!$CK$2:$CL$13,2,FALSE)))</f>
        <v/>
      </c>
      <c r="AQ11" s="94" t="str">
        <f>IF(競技者データ入力シート!$X16="","",$B11)</f>
        <v/>
      </c>
      <c r="AR11" s="94" t="str">
        <f>IF(競技者データ入力シート!$X16="","",data!$R12&amp;data!$AF12)</f>
        <v/>
      </c>
      <c r="AS11" s="94"/>
      <c r="AT11" s="94" t="str">
        <f>IF(競技者データ入力シート!$X16="","",data!$R12&amp;data!$AF12)</f>
        <v/>
      </c>
      <c r="AU11" s="94" t="str">
        <f>IF(競技者データ入力シート!$X16="","",data!$R12&amp;data!$AF12)</f>
        <v/>
      </c>
      <c r="AV11" s="6" t="str">
        <f>IF(競技者データ入力シート!X16="","",(COUNTIF($AP$2:AP11,AP11)))</f>
        <v/>
      </c>
      <c r="AW11" s="94" t="str">
        <f t="shared" si="1"/>
        <v/>
      </c>
      <c r="AX11" s="94" t="str">
        <f t="shared" si="2"/>
        <v/>
      </c>
      <c r="AY11" s="94" t="str">
        <f>IF(競技者データ入力シート!$X16="","",'NANS Data'!Y11)</f>
        <v/>
      </c>
      <c r="AZ11" s="94" t="str">
        <f>ASC(IF(競技者データ入力シート!X16="","",競技者データ入力シート!V16))</f>
        <v/>
      </c>
      <c r="BB11" s="94" t="str">
        <f>IF(競技者データ入力シート!$AH16="","",(VLOOKUP((data!$AM12&amp;data!$AP12),'NANS Data'!$CK$2:$CL$13,2,FALSE)))</f>
        <v/>
      </c>
      <c r="BC11" s="94" t="str">
        <f>IF(競技者データ入力シート!AH16="","",B11)</f>
        <v/>
      </c>
      <c r="BD11" s="94" t="str">
        <f>IF(競技者データ入力シート!$AH16="","",data!$R12&amp;data!$AP12)</f>
        <v/>
      </c>
      <c r="BE11" s="94"/>
      <c r="BF11" s="94" t="str">
        <f>IF(競技者データ入力シート!$AH16="","",data!$R12&amp;data!$AP12)</f>
        <v/>
      </c>
      <c r="BG11" s="94" t="str">
        <f>IF(競技者データ入力シート!$AH16="","",data!$R12&amp;data!$AP12)</f>
        <v/>
      </c>
      <c r="BH11" s="94" t="str">
        <f>IF(競技者データ入力シート!AH16="","",COUNTIF('NANS Data'!$BB$2:BB11,'NANS Data'!BB11))</f>
        <v/>
      </c>
      <c r="BI11" s="94" t="str">
        <f t="shared" si="3"/>
        <v/>
      </c>
      <c r="BJ11" s="94" t="str">
        <f t="shared" si="4"/>
        <v/>
      </c>
      <c r="BK11" s="94" t="str">
        <f>IF(競技者データ入力シート!AH16="","",data!AM12)</f>
        <v/>
      </c>
      <c r="BL11" s="94" t="str">
        <f>ASC(IF(競技者データ入力シート!AH16="","",競技者データ入力シート!AF16))</f>
        <v/>
      </c>
      <c r="CK11" t="str">
        <f>データ!$R$3&amp;"B"</f>
        <v>28B</v>
      </c>
      <c r="CL11" t="e">
        <f>$B$2*100+10</f>
        <v>#VALUE!</v>
      </c>
    </row>
    <row r="12" spans="2:90">
      <c r="B12" t="str">
        <f>IF(競技者データ入力シート!$C17="","",競技者データ入力シート!$U$1)</f>
        <v/>
      </c>
      <c r="C12" t="str">
        <f>IF(競技者データ入力シート!$C17="","",競技者データ入力シート!$P$1)</f>
        <v/>
      </c>
      <c r="D12" t="str">
        <f>IF(競技者データ入力シート!C17="","",競技者データ入力シート!A17)</f>
        <v/>
      </c>
      <c r="E12" t="str">
        <f>IF(競技者データ入力シート!C17="","",'NANS Data'!C12&amp;'NANS Data'!D12)</f>
        <v/>
      </c>
      <c r="F12" t="str">
        <f>IF(競技者データ入力シート!C17="","",競技者データ入力シート!$U$1)</f>
        <v/>
      </c>
      <c r="I12" t="str">
        <f>ASC(IF(競技者データ入力シート!C17="","",競技者データ入力シート!B17))</f>
        <v/>
      </c>
      <c r="J12" t="str">
        <f>IF(競技者データ入力シート!C17="","",競技者データ入力シート!C17&amp;" "&amp;競技者データ入力シート!D17)</f>
        <v/>
      </c>
      <c r="K12" t="str">
        <f>ASC(IF(競技者データ入力シート!E17="","",競技者データ入力シート!E17&amp;" "&amp;競技者データ入力シート!F17))</f>
        <v/>
      </c>
      <c r="L12" t="str">
        <f t="shared" si="0"/>
        <v/>
      </c>
      <c r="M12" t="str">
        <f>ASC(IF(競技者データ入力シート!G17="","",競技者データ入力シート!G17))</f>
        <v/>
      </c>
      <c r="N12" t="str">
        <f>ASC(IF(競技者データ入力シート!O17="","",競技者データ入力シート!O17))</f>
        <v/>
      </c>
      <c r="O12" t="str">
        <f>IF(競技者データ入力シート!I17="","",競技者データ入力シート!I17)</f>
        <v/>
      </c>
      <c r="P12" t="str">
        <f>ASC(IF(競技者データ入力シート!J17="","",競技者データ入力シート!J17))</f>
        <v/>
      </c>
      <c r="Q12" t="str">
        <f>ASC(IF(競技者データ入力シート!K17="","",競技者データ入力シート!K17))</f>
        <v/>
      </c>
      <c r="R12" t="str">
        <f>ASC(IF(競技者データ入力シート!L17="","",競技者データ入力シート!L17))</f>
        <v/>
      </c>
      <c r="S12" t="str">
        <f>IF(競技者データ入力シート!N17="","",競技者データ入力シート!N17)</f>
        <v/>
      </c>
      <c r="T12" t="str">
        <f>ASC(IF(競技者データ入力シート!M17="","",競技者データ入力シート!M17))</f>
        <v/>
      </c>
      <c r="U12" s="6" t="str">
        <f>IF(競技者データ入力シート!P17="","",data!X13)</f>
        <v/>
      </c>
      <c r="V12" t="str">
        <f>ASC(IF(競技者データ入力シート!P17="","",競技者データ入力シート!Q17))</f>
        <v/>
      </c>
      <c r="Y12" s="6" t="str">
        <f>IF(競技者データ入力シート!U17="","",data!AC13)</f>
        <v/>
      </c>
      <c r="Z12" t="str">
        <f>ASC(IF(競技者データ入力シート!U17="","",競技者データ入力シート!V17))</f>
        <v/>
      </c>
      <c r="AC12" s="6" t="str">
        <f>IF(競技者データ入力シート!Z17="","",data!AH13)</f>
        <v/>
      </c>
      <c r="AD12" t="str">
        <f>ASC(IF(競技者データ入力シート!Z17="","",競技者データ入力シート!AA17))</f>
        <v/>
      </c>
      <c r="AG12" s="6" t="str">
        <f>IF(競技者データ入力シート!AE17="","",data!AM13)</f>
        <v/>
      </c>
      <c r="AH12" t="str">
        <f>ASC(IF(競技者データ入力シート!AF17="","",競技者データ入力シート!AF17))</f>
        <v/>
      </c>
      <c r="AP12" s="94" t="str">
        <f>IF(競技者データ入力シート!$X17="","",(VLOOKUP((data!$AC13&amp;data!$AF13),'NANS Data'!$CK$2:$CL$13,2,FALSE)))</f>
        <v/>
      </c>
      <c r="AQ12" s="94" t="str">
        <f>IF(競技者データ入力シート!$X17="","",$B12)</f>
        <v/>
      </c>
      <c r="AR12" s="94" t="str">
        <f>IF(競技者データ入力シート!$X17="","",data!$R13&amp;data!$AF13)</f>
        <v/>
      </c>
      <c r="AS12" s="94"/>
      <c r="AT12" s="94" t="str">
        <f>IF(競技者データ入力シート!$X17="","",data!$R13&amp;data!$AF13)</f>
        <v/>
      </c>
      <c r="AU12" s="94" t="str">
        <f>IF(競技者データ入力シート!$X17="","",data!$R13&amp;data!$AF13)</f>
        <v/>
      </c>
      <c r="AV12" s="6" t="str">
        <f>IF(競技者データ入力シート!X17="","",(COUNTIF($AP$2:AP12,AP12)))</f>
        <v/>
      </c>
      <c r="AW12" s="94" t="str">
        <f t="shared" si="1"/>
        <v/>
      </c>
      <c r="AX12" s="94" t="str">
        <f t="shared" si="2"/>
        <v/>
      </c>
      <c r="AY12" s="94" t="str">
        <f>IF(競技者データ入力シート!$X17="","",'NANS Data'!Y12)</f>
        <v/>
      </c>
      <c r="AZ12" s="94" t="str">
        <f>ASC(IF(競技者データ入力シート!X17="","",競技者データ入力シート!V17))</f>
        <v/>
      </c>
      <c r="BB12" s="94" t="str">
        <f>IF(競技者データ入力シート!$AH17="","",(VLOOKUP((data!$AM13&amp;data!$AP13),'NANS Data'!$CK$2:$CL$13,2,FALSE)))</f>
        <v/>
      </c>
      <c r="BC12" s="94" t="str">
        <f>IF(競技者データ入力シート!AH17="","",B12)</f>
        <v/>
      </c>
      <c r="BD12" s="94" t="str">
        <f>IF(競技者データ入力シート!$AH17="","",data!$R13&amp;data!$AP13)</f>
        <v/>
      </c>
      <c r="BE12" s="94"/>
      <c r="BF12" s="94" t="str">
        <f>IF(競技者データ入力シート!$AH17="","",data!$R13&amp;data!$AP13)</f>
        <v/>
      </c>
      <c r="BG12" s="94" t="str">
        <f>IF(競技者データ入力シート!$AH17="","",data!$R13&amp;data!$AP13)</f>
        <v/>
      </c>
      <c r="BH12" s="94" t="str">
        <f>IF(競技者データ入力シート!AH17="","",COUNTIF('NANS Data'!$BB$2:BB12,'NANS Data'!BB12))</f>
        <v/>
      </c>
      <c r="BI12" s="94" t="str">
        <f t="shared" si="3"/>
        <v/>
      </c>
      <c r="BJ12" s="94" t="str">
        <f t="shared" si="4"/>
        <v/>
      </c>
      <c r="BK12" s="94" t="str">
        <f>IF(競技者データ入力シート!AH17="","",data!AM13)</f>
        <v/>
      </c>
      <c r="BL12" s="94" t="str">
        <f>ASC(IF(競技者データ入力シート!AH17="","",競技者データ入力シート!AF17))</f>
        <v/>
      </c>
      <c r="CK12" t="str">
        <f>データ!$T$3&amp;"A"</f>
        <v>29A</v>
      </c>
      <c r="CL12" t="e">
        <f>$B$2*100+11</f>
        <v>#VALUE!</v>
      </c>
    </row>
    <row r="13" spans="2:90">
      <c r="B13" t="str">
        <f>IF(競技者データ入力シート!$C18="","",競技者データ入力シート!$U$1)</f>
        <v/>
      </c>
      <c r="C13" t="str">
        <f>IF(競技者データ入力シート!$C18="","",競技者データ入力シート!$P$1)</f>
        <v/>
      </c>
      <c r="D13" t="str">
        <f>IF(競技者データ入力シート!C18="","",競技者データ入力シート!A18)</f>
        <v/>
      </c>
      <c r="E13" t="str">
        <f>IF(競技者データ入力シート!C18="","",'NANS Data'!C13&amp;'NANS Data'!D13)</f>
        <v/>
      </c>
      <c r="F13" t="str">
        <f>IF(競技者データ入力シート!C18="","",競技者データ入力シート!$U$1)</f>
        <v/>
      </c>
      <c r="I13" t="str">
        <f>ASC(IF(競技者データ入力シート!C18="","",競技者データ入力シート!B18))</f>
        <v/>
      </c>
      <c r="J13" t="str">
        <f>IF(競技者データ入力シート!C18="","",競技者データ入力シート!C18&amp;" "&amp;競技者データ入力シート!D18)</f>
        <v/>
      </c>
      <c r="K13" t="str">
        <f>ASC(IF(競技者データ入力シート!E18="","",競技者データ入力シート!E18&amp;" "&amp;競技者データ入力シート!F18))</f>
        <v/>
      </c>
      <c r="L13" t="str">
        <f t="shared" si="0"/>
        <v/>
      </c>
      <c r="M13" t="str">
        <f>ASC(IF(競技者データ入力シート!G18="","",競技者データ入力シート!G18))</f>
        <v/>
      </c>
      <c r="N13" t="str">
        <f>ASC(IF(競技者データ入力シート!O18="","",競技者データ入力シート!O18))</f>
        <v/>
      </c>
      <c r="O13" t="str">
        <f>IF(競技者データ入力シート!I18="","",競技者データ入力シート!I18)</f>
        <v/>
      </c>
      <c r="P13" t="str">
        <f>ASC(IF(競技者データ入力シート!J18="","",競技者データ入力シート!J18))</f>
        <v/>
      </c>
      <c r="Q13" t="str">
        <f>ASC(IF(競技者データ入力シート!K18="","",競技者データ入力シート!K18))</f>
        <v/>
      </c>
      <c r="R13" t="str">
        <f>ASC(IF(競技者データ入力シート!L18="","",競技者データ入力シート!L18))</f>
        <v/>
      </c>
      <c r="S13" t="str">
        <f>IF(競技者データ入力シート!N18="","",競技者データ入力シート!N18)</f>
        <v/>
      </c>
      <c r="T13" t="str">
        <f>ASC(IF(競技者データ入力シート!M18="","",競技者データ入力シート!M18))</f>
        <v/>
      </c>
      <c r="U13" s="6" t="str">
        <f>IF(競技者データ入力シート!P18="","",data!X14)</f>
        <v/>
      </c>
      <c r="V13" t="str">
        <f>ASC(IF(競技者データ入力シート!P18="","",競技者データ入力シート!Q18))</f>
        <v/>
      </c>
      <c r="Y13" s="6" t="str">
        <f>IF(競技者データ入力シート!U18="","",data!AC14)</f>
        <v/>
      </c>
      <c r="Z13" t="str">
        <f>ASC(IF(競技者データ入力シート!U18="","",競技者データ入力シート!V18))</f>
        <v/>
      </c>
      <c r="AC13" s="6" t="str">
        <f>IF(競技者データ入力シート!Z18="","",data!AH14)</f>
        <v/>
      </c>
      <c r="AD13" t="str">
        <f>ASC(IF(競技者データ入力シート!Z18="","",競技者データ入力シート!AA18))</f>
        <v/>
      </c>
      <c r="AG13" s="6" t="str">
        <f>IF(競技者データ入力シート!AE18="","",data!AM14)</f>
        <v/>
      </c>
      <c r="AH13" t="str">
        <f>ASC(IF(競技者データ入力シート!AF18="","",競技者データ入力シート!AF18))</f>
        <v/>
      </c>
      <c r="AP13" s="94" t="str">
        <f>IF(競技者データ入力シート!$X18="","",(VLOOKUP((data!$AC14&amp;data!$AF14),'NANS Data'!$CK$2:$CL$13,2,FALSE)))</f>
        <v/>
      </c>
      <c r="AQ13" s="94" t="str">
        <f>IF(競技者データ入力シート!$X18="","",$B13)</f>
        <v/>
      </c>
      <c r="AR13" s="94" t="str">
        <f>IF(競技者データ入力シート!$X18="","",data!$R14&amp;data!$AF14)</f>
        <v/>
      </c>
      <c r="AS13" s="94"/>
      <c r="AT13" s="94" t="str">
        <f>IF(競技者データ入力シート!$X18="","",data!$R14&amp;data!$AF14)</f>
        <v/>
      </c>
      <c r="AU13" s="94" t="str">
        <f>IF(競技者データ入力シート!$X18="","",data!$R14&amp;data!$AF14)</f>
        <v/>
      </c>
      <c r="AV13" s="6" t="str">
        <f>IF(競技者データ入力シート!X18="","",(COUNTIF($AP$2:AP13,AP13)))</f>
        <v/>
      </c>
      <c r="AW13" s="94" t="str">
        <f t="shared" si="1"/>
        <v/>
      </c>
      <c r="AX13" s="94" t="str">
        <f t="shared" si="2"/>
        <v/>
      </c>
      <c r="AY13" s="94" t="str">
        <f>IF(競技者データ入力シート!$X18="","",'NANS Data'!Y13)</f>
        <v/>
      </c>
      <c r="AZ13" s="94" t="str">
        <f>ASC(IF(競技者データ入力シート!X18="","",競技者データ入力シート!V18))</f>
        <v/>
      </c>
      <c r="BB13" s="94" t="str">
        <f>IF(競技者データ入力シート!$AH18="","",(VLOOKUP((data!$AM14&amp;data!$AP14),'NANS Data'!$CK$2:$CL$13,2,FALSE)))</f>
        <v/>
      </c>
      <c r="BC13" s="94" t="str">
        <f>IF(競技者データ入力シート!AH18="","",B13)</f>
        <v/>
      </c>
      <c r="BD13" s="94" t="str">
        <f>IF(競技者データ入力シート!$AH18="","",data!$R14&amp;data!$AP14)</f>
        <v/>
      </c>
      <c r="BE13" s="94"/>
      <c r="BF13" s="94" t="str">
        <f>IF(競技者データ入力シート!$AH18="","",data!$R14&amp;data!$AP14)</f>
        <v/>
      </c>
      <c r="BG13" s="94" t="str">
        <f>IF(競技者データ入力シート!$AH18="","",data!$R14&amp;data!$AP14)</f>
        <v/>
      </c>
      <c r="BH13" s="94" t="str">
        <f>IF(競技者データ入力シート!AH18="","",COUNTIF('NANS Data'!$BB$2:BB13,'NANS Data'!BB13))</f>
        <v/>
      </c>
      <c r="BI13" s="94" t="str">
        <f t="shared" si="3"/>
        <v/>
      </c>
      <c r="BJ13" s="94" t="str">
        <f t="shared" si="4"/>
        <v/>
      </c>
      <c r="BK13" s="94" t="str">
        <f>IF(競技者データ入力シート!AH18="","",data!AM14)</f>
        <v/>
      </c>
      <c r="BL13" s="94" t="str">
        <f>ASC(IF(競技者データ入力シート!AH18="","",競技者データ入力シート!AF18))</f>
        <v/>
      </c>
      <c r="CK13" t="str">
        <f>データ!$T$3&amp;"B"</f>
        <v>29B</v>
      </c>
      <c r="CL13" t="e">
        <f>$B$2*100+12</f>
        <v>#VALUE!</v>
      </c>
    </row>
    <row r="14" spans="2:90">
      <c r="B14" t="str">
        <f>IF(競技者データ入力シート!$C19="","",競技者データ入力シート!$U$1)</f>
        <v/>
      </c>
      <c r="C14" t="str">
        <f>IF(競技者データ入力シート!$C19="","",競技者データ入力シート!$P$1)</f>
        <v/>
      </c>
      <c r="D14" t="str">
        <f>IF(競技者データ入力シート!C19="","",競技者データ入力シート!A19)</f>
        <v/>
      </c>
      <c r="E14" t="str">
        <f>IF(競技者データ入力シート!C19="","",'NANS Data'!C14&amp;'NANS Data'!D14)</f>
        <v/>
      </c>
      <c r="F14" t="str">
        <f>IF(競技者データ入力シート!C19="","",競技者データ入力シート!$U$1)</f>
        <v/>
      </c>
      <c r="I14" t="str">
        <f>ASC(IF(競技者データ入力シート!C19="","",競技者データ入力シート!B19))</f>
        <v/>
      </c>
      <c r="J14" t="str">
        <f>IF(競技者データ入力シート!C19="","",競技者データ入力シート!C19&amp;" "&amp;競技者データ入力シート!D19)</f>
        <v/>
      </c>
      <c r="K14" t="str">
        <f>ASC(IF(競技者データ入力シート!E19="","",競技者データ入力シート!E19&amp;" "&amp;競技者データ入力シート!F19))</f>
        <v/>
      </c>
      <c r="L14" t="str">
        <f t="shared" si="0"/>
        <v/>
      </c>
      <c r="M14" t="str">
        <f>ASC(IF(競技者データ入力シート!G19="","",競技者データ入力シート!G19))</f>
        <v/>
      </c>
      <c r="N14" t="str">
        <f>ASC(IF(競技者データ入力シート!O19="","",競技者データ入力シート!O19))</f>
        <v/>
      </c>
      <c r="O14" t="str">
        <f>IF(競技者データ入力シート!I19="","",競技者データ入力シート!I19)</f>
        <v/>
      </c>
      <c r="P14" t="str">
        <f>ASC(IF(競技者データ入力シート!J19="","",競技者データ入力シート!J19))</f>
        <v/>
      </c>
      <c r="Q14" t="str">
        <f>ASC(IF(競技者データ入力シート!K19="","",競技者データ入力シート!K19))</f>
        <v/>
      </c>
      <c r="R14" t="str">
        <f>ASC(IF(競技者データ入力シート!L19="","",競技者データ入力シート!L19))</f>
        <v/>
      </c>
      <c r="S14" t="str">
        <f>IF(競技者データ入力シート!N19="","",競技者データ入力シート!N19)</f>
        <v/>
      </c>
      <c r="T14" t="str">
        <f>ASC(IF(競技者データ入力シート!M19="","",競技者データ入力シート!M19))</f>
        <v/>
      </c>
      <c r="U14" s="6" t="str">
        <f>IF(競技者データ入力シート!P19="","",data!X15)</f>
        <v/>
      </c>
      <c r="V14" t="str">
        <f>ASC(IF(競技者データ入力シート!P19="","",競技者データ入力シート!Q19))</f>
        <v/>
      </c>
      <c r="Y14" s="6" t="str">
        <f>IF(競技者データ入力シート!U19="","",data!AC15)</f>
        <v/>
      </c>
      <c r="Z14" t="str">
        <f>ASC(IF(競技者データ入力シート!U19="","",競技者データ入力シート!V19))</f>
        <v/>
      </c>
      <c r="AC14" s="6" t="str">
        <f>IF(競技者データ入力シート!Z19="","",data!AH15)</f>
        <v/>
      </c>
      <c r="AD14" t="str">
        <f>ASC(IF(競技者データ入力シート!Z19="","",競技者データ入力シート!AA19))</f>
        <v/>
      </c>
      <c r="AG14" s="6" t="str">
        <f>IF(競技者データ入力シート!AE19="","",data!AM15)</f>
        <v/>
      </c>
      <c r="AH14" t="str">
        <f>ASC(IF(競技者データ入力シート!AF19="","",競技者データ入力シート!AF19))</f>
        <v/>
      </c>
      <c r="AP14" s="94" t="str">
        <f>IF(競技者データ入力シート!$X19="","",(VLOOKUP((data!$AC15&amp;data!$AF15),'NANS Data'!$CK$2:$CL$13,2,FALSE)))</f>
        <v/>
      </c>
      <c r="AQ14" s="94" t="str">
        <f>IF(競技者データ入力シート!$X19="","",$B14)</f>
        <v/>
      </c>
      <c r="AR14" s="94" t="str">
        <f>IF(競技者データ入力シート!$X19="","",data!$R15&amp;data!$AF15)</f>
        <v/>
      </c>
      <c r="AS14" s="94"/>
      <c r="AT14" s="94" t="str">
        <f>IF(競技者データ入力シート!$X19="","",data!$R15&amp;data!$AF15)</f>
        <v/>
      </c>
      <c r="AU14" s="94" t="str">
        <f>IF(競技者データ入力シート!$X19="","",data!$R15&amp;data!$AF15)</f>
        <v/>
      </c>
      <c r="AV14" s="6" t="str">
        <f>IF(競技者データ入力シート!X19="","",(COUNTIF($AP$2:AP14,AP14)))</f>
        <v/>
      </c>
      <c r="AW14" s="94" t="str">
        <f t="shared" si="1"/>
        <v/>
      </c>
      <c r="AX14" s="94" t="str">
        <f t="shared" si="2"/>
        <v/>
      </c>
      <c r="AY14" s="94" t="str">
        <f>IF(競技者データ入力シート!$X19="","",'NANS Data'!Y14)</f>
        <v/>
      </c>
      <c r="AZ14" s="94" t="str">
        <f>ASC(IF(競技者データ入力シート!X19="","",競技者データ入力シート!V19))</f>
        <v/>
      </c>
      <c r="BB14" s="94" t="str">
        <f>IF(競技者データ入力シート!$AH19="","",(VLOOKUP((data!$AM15&amp;data!$AP15),'NANS Data'!$CK$2:$CL$13,2,FALSE)))</f>
        <v/>
      </c>
      <c r="BC14" s="94" t="str">
        <f>IF(競技者データ入力シート!AH19="","",B14)</f>
        <v/>
      </c>
      <c r="BD14" s="94" t="str">
        <f>IF(競技者データ入力シート!$AH19="","",data!$R15&amp;data!$AP15)</f>
        <v/>
      </c>
      <c r="BE14" s="94"/>
      <c r="BF14" s="94" t="str">
        <f>IF(競技者データ入力シート!$AH19="","",data!$R15&amp;data!$AP15)</f>
        <v/>
      </c>
      <c r="BG14" s="94" t="str">
        <f>IF(競技者データ入力シート!$AH19="","",data!$R15&amp;data!$AP15)</f>
        <v/>
      </c>
      <c r="BH14" s="94" t="str">
        <f>IF(競技者データ入力シート!AH19="","",COUNTIF('NANS Data'!$BB$2:BB14,'NANS Data'!BB14))</f>
        <v/>
      </c>
      <c r="BI14" s="94" t="str">
        <f t="shared" si="3"/>
        <v/>
      </c>
      <c r="BJ14" s="94" t="str">
        <f t="shared" si="4"/>
        <v/>
      </c>
      <c r="BK14" s="94" t="str">
        <f>IF(競技者データ入力シート!AH19="","",data!AM15)</f>
        <v/>
      </c>
      <c r="BL14" s="94" t="str">
        <f>ASC(IF(競技者データ入力シート!AH19="","",競技者データ入力シート!AF19))</f>
        <v/>
      </c>
    </row>
    <row r="15" spans="2:90">
      <c r="B15" t="str">
        <f>IF(競技者データ入力シート!$C20="","",競技者データ入力シート!$U$1)</f>
        <v/>
      </c>
      <c r="C15" t="str">
        <f>IF(競技者データ入力シート!$C20="","",競技者データ入力シート!$P$1)</f>
        <v/>
      </c>
      <c r="D15" t="str">
        <f>IF(競技者データ入力シート!C20="","",競技者データ入力シート!A20)</f>
        <v/>
      </c>
      <c r="E15" t="str">
        <f>IF(競技者データ入力シート!C20="","",'NANS Data'!C15&amp;'NANS Data'!D15)</f>
        <v/>
      </c>
      <c r="F15" t="str">
        <f>IF(競技者データ入力シート!C20="","",競技者データ入力シート!$U$1)</f>
        <v/>
      </c>
      <c r="I15" t="str">
        <f>ASC(IF(競技者データ入力シート!C20="","",競技者データ入力シート!B20))</f>
        <v/>
      </c>
      <c r="J15" t="str">
        <f>IF(競技者データ入力シート!C20="","",競技者データ入力シート!C20&amp;" "&amp;競技者データ入力シート!D20)</f>
        <v/>
      </c>
      <c r="K15" t="str">
        <f>ASC(IF(競技者データ入力シート!E20="","",競技者データ入力シート!E20&amp;" "&amp;競技者データ入力シート!F20))</f>
        <v/>
      </c>
      <c r="L15" t="str">
        <f t="shared" si="0"/>
        <v/>
      </c>
      <c r="M15" t="str">
        <f>ASC(IF(競技者データ入力シート!G20="","",競技者データ入力シート!G20))</f>
        <v/>
      </c>
      <c r="N15" t="str">
        <f>ASC(IF(競技者データ入力シート!O20="","",競技者データ入力シート!O20))</f>
        <v/>
      </c>
      <c r="O15" t="str">
        <f>IF(競技者データ入力シート!I20="","",競技者データ入力シート!I20)</f>
        <v/>
      </c>
      <c r="P15" t="str">
        <f>ASC(IF(競技者データ入力シート!J20="","",競技者データ入力シート!J20))</f>
        <v/>
      </c>
      <c r="Q15" t="str">
        <f>ASC(IF(競技者データ入力シート!K20="","",競技者データ入力シート!K20))</f>
        <v/>
      </c>
      <c r="R15" t="str">
        <f>ASC(IF(競技者データ入力シート!L20="","",競技者データ入力シート!L20))</f>
        <v/>
      </c>
      <c r="S15" t="str">
        <f>IF(競技者データ入力シート!N20="","",競技者データ入力シート!N20)</f>
        <v/>
      </c>
      <c r="T15" t="str">
        <f>ASC(IF(競技者データ入力シート!M20="","",競技者データ入力シート!M20))</f>
        <v/>
      </c>
      <c r="U15" s="6" t="str">
        <f>IF(競技者データ入力シート!P20="","",data!X16)</f>
        <v/>
      </c>
      <c r="V15" t="str">
        <f>ASC(IF(競技者データ入力シート!P20="","",競技者データ入力シート!Q20))</f>
        <v/>
      </c>
      <c r="Y15" s="6" t="str">
        <f>IF(競技者データ入力シート!U20="","",data!AC16)</f>
        <v/>
      </c>
      <c r="Z15" t="str">
        <f>ASC(IF(競技者データ入力シート!U20="","",競技者データ入力シート!V20))</f>
        <v/>
      </c>
      <c r="AC15" s="6" t="str">
        <f>IF(競技者データ入力シート!Z20="","",data!AH16)</f>
        <v/>
      </c>
      <c r="AD15" t="str">
        <f>ASC(IF(競技者データ入力シート!Z20="","",競技者データ入力シート!AA20))</f>
        <v/>
      </c>
      <c r="AG15" s="6" t="str">
        <f>IF(競技者データ入力シート!AE20="","",data!AM16)</f>
        <v/>
      </c>
      <c r="AH15" t="str">
        <f>ASC(IF(競技者データ入力シート!AF20="","",競技者データ入力シート!AF20))</f>
        <v/>
      </c>
      <c r="AP15" s="94" t="str">
        <f>IF(競技者データ入力シート!$X20="","",(VLOOKUP((data!$AC16&amp;data!$AF16),'NANS Data'!$CK$2:$CL$13,2,FALSE)))</f>
        <v/>
      </c>
      <c r="AQ15" s="94" t="str">
        <f>IF(競技者データ入力シート!$X20="","",$B15)</f>
        <v/>
      </c>
      <c r="AR15" s="94" t="str">
        <f>IF(競技者データ入力シート!$X20="","",data!$R16&amp;data!$AF16)</f>
        <v/>
      </c>
      <c r="AS15" s="94"/>
      <c r="AT15" s="94" t="str">
        <f>IF(競技者データ入力シート!$X20="","",data!$R16&amp;data!$AF16)</f>
        <v/>
      </c>
      <c r="AU15" s="94" t="str">
        <f>IF(競技者データ入力シート!$X20="","",data!$R16&amp;data!$AF16)</f>
        <v/>
      </c>
      <c r="AV15" s="6" t="str">
        <f>IF(競技者データ入力シート!X20="","",(COUNTIF($AP$2:AP15,AP15)))</f>
        <v/>
      </c>
      <c r="AW15" s="94" t="str">
        <f t="shared" si="1"/>
        <v/>
      </c>
      <c r="AX15" s="94" t="str">
        <f t="shared" si="2"/>
        <v/>
      </c>
      <c r="AY15" s="94" t="str">
        <f>IF(競技者データ入力シート!$X20="","",'NANS Data'!Y15)</f>
        <v/>
      </c>
      <c r="AZ15" s="94" t="str">
        <f>ASC(IF(競技者データ入力シート!X20="","",競技者データ入力シート!V20))</f>
        <v/>
      </c>
      <c r="BB15" s="94" t="str">
        <f>IF(競技者データ入力シート!$AH20="","",(VLOOKUP((data!$AM16&amp;data!$AP16),'NANS Data'!$CK$2:$CL$13,2,FALSE)))</f>
        <v/>
      </c>
      <c r="BC15" s="94" t="str">
        <f>IF(競技者データ入力シート!AH20="","",B15)</f>
        <v/>
      </c>
      <c r="BD15" s="94" t="str">
        <f>IF(競技者データ入力シート!$AH20="","",data!$R16&amp;data!$AP16)</f>
        <v/>
      </c>
      <c r="BE15" s="94"/>
      <c r="BF15" s="94" t="str">
        <f>IF(競技者データ入力シート!$AH20="","",data!$R16&amp;data!$AP16)</f>
        <v/>
      </c>
      <c r="BG15" s="94" t="str">
        <f>IF(競技者データ入力シート!$AH20="","",data!$R16&amp;data!$AP16)</f>
        <v/>
      </c>
      <c r="BH15" s="94" t="str">
        <f>IF(競技者データ入力シート!AH20="","",COUNTIF('NANS Data'!$BB$2:BB15,'NANS Data'!BB15))</f>
        <v/>
      </c>
      <c r="BI15" s="94" t="str">
        <f t="shared" si="3"/>
        <v/>
      </c>
      <c r="BJ15" s="94" t="str">
        <f t="shared" si="4"/>
        <v/>
      </c>
      <c r="BK15" s="94" t="str">
        <f>IF(競技者データ入力シート!AH20="","",data!AM16)</f>
        <v/>
      </c>
      <c r="BL15" s="94" t="str">
        <f>ASC(IF(競技者データ入力シート!AH20="","",競技者データ入力シート!AF20))</f>
        <v/>
      </c>
    </row>
    <row r="16" spans="2:90">
      <c r="B16" t="str">
        <f>IF(競技者データ入力シート!$C21="","",競技者データ入力シート!$U$1)</f>
        <v/>
      </c>
      <c r="C16" t="str">
        <f>IF(競技者データ入力シート!$C21="","",競技者データ入力シート!$P$1)</f>
        <v/>
      </c>
      <c r="D16" t="str">
        <f>IF(競技者データ入力シート!C21="","",競技者データ入力シート!A21)</f>
        <v/>
      </c>
      <c r="E16" t="str">
        <f>IF(競技者データ入力シート!C21="","",'NANS Data'!C16&amp;'NANS Data'!D16)</f>
        <v/>
      </c>
      <c r="F16" t="str">
        <f>IF(競技者データ入力シート!C21="","",競技者データ入力シート!$U$1)</f>
        <v/>
      </c>
      <c r="I16" t="str">
        <f>ASC(IF(競技者データ入力シート!C21="","",競技者データ入力シート!B21))</f>
        <v/>
      </c>
      <c r="J16" t="str">
        <f>IF(競技者データ入力シート!C21="","",競技者データ入力シート!C21&amp;" "&amp;競技者データ入力シート!D21)</f>
        <v/>
      </c>
      <c r="K16" t="str">
        <f>ASC(IF(競技者データ入力シート!E21="","",競技者データ入力シート!E21&amp;" "&amp;競技者データ入力シート!F21))</f>
        <v/>
      </c>
      <c r="L16" t="str">
        <f t="shared" si="0"/>
        <v/>
      </c>
      <c r="M16" t="str">
        <f>ASC(IF(競技者データ入力シート!G21="","",競技者データ入力シート!G21))</f>
        <v/>
      </c>
      <c r="N16" t="str">
        <f>ASC(IF(競技者データ入力シート!O21="","",競技者データ入力シート!O21))</f>
        <v/>
      </c>
      <c r="O16" t="str">
        <f>IF(競技者データ入力シート!I21="","",競技者データ入力シート!I21)</f>
        <v/>
      </c>
      <c r="P16" t="str">
        <f>ASC(IF(競技者データ入力シート!J21="","",競技者データ入力シート!J21))</f>
        <v/>
      </c>
      <c r="Q16" t="str">
        <f>ASC(IF(競技者データ入力シート!K21="","",競技者データ入力シート!K21))</f>
        <v/>
      </c>
      <c r="R16" t="str">
        <f>ASC(IF(競技者データ入力シート!L21="","",競技者データ入力シート!L21))</f>
        <v/>
      </c>
      <c r="S16" t="str">
        <f>IF(競技者データ入力シート!N21="","",競技者データ入力シート!N21)</f>
        <v/>
      </c>
      <c r="T16" t="str">
        <f>ASC(IF(競技者データ入力シート!M21="","",競技者データ入力シート!M21))</f>
        <v/>
      </c>
      <c r="U16" s="6" t="str">
        <f>IF(競技者データ入力シート!P21="","",data!X17)</f>
        <v/>
      </c>
      <c r="V16" t="str">
        <f>ASC(IF(競技者データ入力シート!P21="","",競技者データ入力シート!Q21))</f>
        <v/>
      </c>
      <c r="Y16" s="6" t="str">
        <f>IF(競技者データ入力シート!U21="","",data!AC17)</f>
        <v/>
      </c>
      <c r="Z16" t="str">
        <f>ASC(IF(競技者データ入力シート!U21="","",競技者データ入力シート!V21))</f>
        <v/>
      </c>
      <c r="AC16" s="6" t="str">
        <f>IF(競技者データ入力シート!Z21="","",data!AH17)</f>
        <v/>
      </c>
      <c r="AD16" t="str">
        <f>ASC(IF(競技者データ入力シート!Z21="","",競技者データ入力シート!AA21))</f>
        <v/>
      </c>
      <c r="AG16" s="6" t="str">
        <f>IF(競技者データ入力シート!AE21="","",data!AM17)</f>
        <v/>
      </c>
      <c r="AH16" t="str">
        <f>ASC(IF(競技者データ入力シート!AF21="","",競技者データ入力シート!AF21))</f>
        <v/>
      </c>
      <c r="AP16" s="94" t="str">
        <f>IF(競技者データ入力シート!$X21="","",(VLOOKUP((data!$AC17&amp;data!$AF17),'NANS Data'!$CK$2:$CL$13,2,FALSE)))</f>
        <v/>
      </c>
      <c r="AQ16" s="94" t="str">
        <f>IF(競技者データ入力シート!$X21="","",$B16)</f>
        <v/>
      </c>
      <c r="AR16" s="94" t="str">
        <f>IF(競技者データ入力シート!$X21="","",data!$R17&amp;data!$AF17)</f>
        <v/>
      </c>
      <c r="AS16" s="94"/>
      <c r="AT16" s="94" t="str">
        <f>IF(競技者データ入力シート!$X21="","",data!$R17&amp;data!$AF17)</f>
        <v/>
      </c>
      <c r="AU16" s="94" t="str">
        <f>IF(競技者データ入力シート!$X21="","",data!$R17&amp;data!$AF17)</f>
        <v/>
      </c>
      <c r="AV16" s="6" t="str">
        <f>IF(競技者データ入力シート!X21="","",(COUNTIF($AP$2:AP16,AP16)))</f>
        <v/>
      </c>
      <c r="AW16" s="94" t="str">
        <f t="shared" si="1"/>
        <v/>
      </c>
      <c r="AX16" s="94" t="str">
        <f t="shared" si="2"/>
        <v/>
      </c>
      <c r="AY16" s="94" t="str">
        <f>IF(競技者データ入力シート!$X21="","",'NANS Data'!Y16)</f>
        <v/>
      </c>
      <c r="AZ16" s="94" t="str">
        <f>ASC(IF(競技者データ入力シート!X21="","",競技者データ入力シート!V21))</f>
        <v/>
      </c>
      <c r="BB16" s="94" t="str">
        <f>IF(競技者データ入力シート!$AH21="","",(VLOOKUP((data!$AM17&amp;data!$AP17),'NANS Data'!$CK$2:$CL$13,2,FALSE)))</f>
        <v/>
      </c>
      <c r="BC16" s="94" t="str">
        <f>IF(競技者データ入力シート!AH21="","",B16)</f>
        <v/>
      </c>
      <c r="BD16" s="94" t="str">
        <f>IF(競技者データ入力シート!$AH21="","",data!$R17&amp;data!$AP17)</f>
        <v/>
      </c>
      <c r="BE16" s="94"/>
      <c r="BF16" s="94" t="str">
        <f>IF(競技者データ入力シート!$AH21="","",data!$R17&amp;data!$AP17)</f>
        <v/>
      </c>
      <c r="BG16" s="94" t="str">
        <f>IF(競技者データ入力シート!$AH21="","",data!$R17&amp;data!$AP17)</f>
        <v/>
      </c>
      <c r="BH16" s="94" t="str">
        <f>IF(競技者データ入力シート!AH21="","",COUNTIF('NANS Data'!$BB$2:BB16,'NANS Data'!BB16))</f>
        <v/>
      </c>
      <c r="BI16" s="94" t="str">
        <f t="shared" si="3"/>
        <v/>
      </c>
      <c r="BJ16" s="94" t="str">
        <f t="shared" si="4"/>
        <v/>
      </c>
      <c r="BK16" s="94" t="str">
        <f>IF(競技者データ入力シート!AH21="","",data!AM17)</f>
        <v/>
      </c>
      <c r="BL16" s="94" t="str">
        <f>ASC(IF(競技者データ入力シート!AH21="","",競技者データ入力シート!AF21))</f>
        <v/>
      </c>
    </row>
    <row r="17" spans="2:64">
      <c r="B17" t="str">
        <f>IF(競技者データ入力シート!$C22="","",競技者データ入力シート!$U$1)</f>
        <v/>
      </c>
      <c r="C17" t="str">
        <f>IF(競技者データ入力シート!$C22="","",競技者データ入力シート!$P$1)</f>
        <v/>
      </c>
      <c r="D17" t="str">
        <f>IF(競技者データ入力シート!C22="","",競技者データ入力シート!A22)</f>
        <v/>
      </c>
      <c r="E17" t="str">
        <f>IF(競技者データ入力シート!C22="","",'NANS Data'!C17&amp;'NANS Data'!D17)</f>
        <v/>
      </c>
      <c r="F17" t="str">
        <f>IF(競技者データ入力シート!C22="","",競技者データ入力シート!$U$1)</f>
        <v/>
      </c>
      <c r="I17" t="str">
        <f>ASC(IF(競技者データ入力シート!C22="","",競技者データ入力シート!B22))</f>
        <v/>
      </c>
      <c r="J17" t="str">
        <f>IF(競技者データ入力シート!C22="","",競技者データ入力シート!C22&amp;" "&amp;競技者データ入力シート!D22)</f>
        <v/>
      </c>
      <c r="K17" t="str">
        <f>ASC(IF(競技者データ入力シート!E22="","",競技者データ入力シート!E22&amp;" "&amp;競技者データ入力シート!F22))</f>
        <v/>
      </c>
      <c r="L17" t="str">
        <f t="shared" si="0"/>
        <v/>
      </c>
      <c r="M17" t="str">
        <f>ASC(IF(競技者データ入力シート!G22="","",競技者データ入力シート!G22))</f>
        <v/>
      </c>
      <c r="N17" t="str">
        <f>ASC(IF(競技者データ入力シート!O22="","",競技者データ入力シート!O22))</f>
        <v/>
      </c>
      <c r="O17" t="str">
        <f>IF(競技者データ入力シート!I22="","",競技者データ入力シート!I22)</f>
        <v/>
      </c>
      <c r="P17" t="str">
        <f>ASC(IF(競技者データ入力シート!J22="","",競技者データ入力シート!J22))</f>
        <v/>
      </c>
      <c r="Q17" t="str">
        <f>ASC(IF(競技者データ入力シート!K22="","",競技者データ入力シート!K22))</f>
        <v/>
      </c>
      <c r="R17" t="str">
        <f>ASC(IF(競技者データ入力シート!L22="","",競技者データ入力シート!L22))</f>
        <v/>
      </c>
      <c r="S17" t="str">
        <f>IF(競技者データ入力シート!N22="","",競技者データ入力シート!N22)</f>
        <v/>
      </c>
      <c r="T17" t="str">
        <f>ASC(IF(競技者データ入力シート!M22="","",競技者データ入力シート!M22))</f>
        <v/>
      </c>
      <c r="U17" s="6" t="str">
        <f>IF(競技者データ入力シート!P22="","",data!X18)</f>
        <v/>
      </c>
      <c r="V17" t="str">
        <f>ASC(IF(競技者データ入力シート!P22="","",競技者データ入力シート!Q22))</f>
        <v/>
      </c>
      <c r="Y17" s="6" t="str">
        <f>IF(競技者データ入力シート!U22="","",data!AC18)</f>
        <v/>
      </c>
      <c r="Z17" t="str">
        <f>ASC(IF(競技者データ入力シート!U22="","",競技者データ入力シート!V22))</f>
        <v/>
      </c>
      <c r="AC17" s="6" t="str">
        <f>IF(競技者データ入力シート!Z22="","",data!AH18)</f>
        <v/>
      </c>
      <c r="AD17" t="str">
        <f>ASC(IF(競技者データ入力シート!Z22="","",競技者データ入力シート!AA22))</f>
        <v/>
      </c>
      <c r="AG17" s="6" t="str">
        <f>IF(競技者データ入力シート!AE22="","",data!AM18)</f>
        <v/>
      </c>
      <c r="AH17" t="str">
        <f>ASC(IF(競技者データ入力シート!AF22="","",競技者データ入力シート!AF22))</f>
        <v/>
      </c>
      <c r="AP17" s="94" t="str">
        <f>IF(競技者データ入力シート!$X22="","",(VLOOKUP((data!$AC18&amp;data!$AF18),'NANS Data'!$CK$2:$CL$13,2,FALSE)))</f>
        <v/>
      </c>
      <c r="AQ17" s="94" t="str">
        <f>IF(競技者データ入力シート!$X22="","",$B17)</f>
        <v/>
      </c>
      <c r="AR17" s="94" t="str">
        <f>IF(競技者データ入力シート!$X22="","",data!$R18&amp;data!$AF18)</f>
        <v/>
      </c>
      <c r="AS17" s="94"/>
      <c r="AT17" s="94" t="str">
        <f>IF(競技者データ入力シート!$X22="","",data!$R18&amp;data!$AF18)</f>
        <v/>
      </c>
      <c r="AU17" s="94" t="str">
        <f>IF(競技者データ入力シート!$X22="","",data!$R18&amp;data!$AF18)</f>
        <v/>
      </c>
      <c r="AV17" s="6" t="str">
        <f>IF(競技者データ入力シート!X22="","",(COUNTIF($AP$2:AP17,AP17)))</f>
        <v/>
      </c>
      <c r="AW17" s="94" t="str">
        <f t="shared" si="1"/>
        <v/>
      </c>
      <c r="AX17" s="94" t="str">
        <f t="shared" si="2"/>
        <v/>
      </c>
      <c r="AY17" s="94" t="str">
        <f>IF(競技者データ入力シート!$X22="","",'NANS Data'!Y17)</f>
        <v/>
      </c>
      <c r="AZ17" s="94" t="str">
        <f>ASC(IF(競技者データ入力シート!X22="","",競技者データ入力シート!V22))</f>
        <v/>
      </c>
      <c r="BB17" s="94" t="str">
        <f>IF(競技者データ入力シート!$AH22="","",(VLOOKUP((data!$AM18&amp;data!$AP18),'NANS Data'!$CK$2:$CL$13,2,FALSE)))</f>
        <v/>
      </c>
      <c r="BC17" s="94" t="str">
        <f>IF(競技者データ入力シート!AH22="","",B17)</f>
        <v/>
      </c>
      <c r="BD17" s="94" t="str">
        <f>IF(競技者データ入力シート!$AH22="","",data!$R18&amp;data!$AP18)</f>
        <v/>
      </c>
      <c r="BE17" s="94"/>
      <c r="BF17" s="94" t="str">
        <f>IF(競技者データ入力シート!$AH22="","",data!$R18&amp;data!$AP18)</f>
        <v/>
      </c>
      <c r="BG17" s="94" t="str">
        <f>IF(競技者データ入力シート!$AH22="","",data!$R18&amp;data!$AP18)</f>
        <v/>
      </c>
      <c r="BH17" s="94" t="str">
        <f>IF(競技者データ入力シート!AH22="","",COUNTIF('NANS Data'!$BB$2:BB17,'NANS Data'!BB17))</f>
        <v/>
      </c>
      <c r="BI17" s="94" t="str">
        <f t="shared" si="3"/>
        <v/>
      </c>
      <c r="BJ17" s="94" t="str">
        <f t="shared" si="4"/>
        <v/>
      </c>
      <c r="BK17" s="94" t="str">
        <f>IF(競技者データ入力シート!AH22="","",data!AM18)</f>
        <v/>
      </c>
      <c r="BL17" s="94" t="str">
        <f>ASC(IF(競技者データ入力シート!AH22="","",競技者データ入力シート!AF22))</f>
        <v/>
      </c>
    </row>
    <row r="18" spans="2:64">
      <c r="B18" t="str">
        <f>IF(競技者データ入力シート!$C23="","",競技者データ入力シート!$U$1)</f>
        <v/>
      </c>
      <c r="C18" t="str">
        <f>IF(競技者データ入力シート!$C23="","",競技者データ入力シート!$P$1)</f>
        <v/>
      </c>
      <c r="D18" t="str">
        <f>IF(競技者データ入力シート!C23="","",競技者データ入力シート!A23)</f>
        <v/>
      </c>
      <c r="E18" t="str">
        <f>IF(競技者データ入力シート!C23="","",'NANS Data'!C18&amp;'NANS Data'!D18)</f>
        <v/>
      </c>
      <c r="F18" t="str">
        <f>IF(競技者データ入力シート!C23="","",競技者データ入力シート!$U$1)</f>
        <v/>
      </c>
      <c r="I18" t="str">
        <f>ASC(IF(競技者データ入力シート!C23="","",競技者データ入力シート!B23))</f>
        <v/>
      </c>
      <c r="J18" t="str">
        <f>IF(競技者データ入力シート!C23="","",競技者データ入力シート!C23&amp;" "&amp;競技者データ入力シート!D23)</f>
        <v/>
      </c>
      <c r="K18" t="str">
        <f>ASC(IF(競技者データ入力シート!E23="","",競技者データ入力シート!E23&amp;" "&amp;競技者データ入力シート!F23))</f>
        <v/>
      </c>
      <c r="L18" t="str">
        <f t="shared" si="0"/>
        <v/>
      </c>
      <c r="M18" t="str">
        <f>ASC(IF(競技者データ入力シート!G23="","",競技者データ入力シート!G23))</f>
        <v/>
      </c>
      <c r="N18" t="str">
        <f>ASC(IF(競技者データ入力シート!O23="","",競技者データ入力シート!O23))</f>
        <v/>
      </c>
      <c r="O18" t="str">
        <f>IF(競技者データ入力シート!I23="","",競技者データ入力シート!I23)</f>
        <v/>
      </c>
      <c r="P18" t="str">
        <f>ASC(IF(競技者データ入力シート!J23="","",競技者データ入力シート!J23))</f>
        <v/>
      </c>
      <c r="Q18" t="str">
        <f>ASC(IF(競技者データ入力シート!K23="","",競技者データ入力シート!K23))</f>
        <v/>
      </c>
      <c r="R18" t="str">
        <f>ASC(IF(競技者データ入力シート!L23="","",競技者データ入力シート!L23))</f>
        <v/>
      </c>
      <c r="S18" t="str">
        <f>IF(競技者データ入力シート!N23="","",競技者データ入力シート!N23)</f>
        <v/>
      </c>
      <c r="T18" t="str">
        <f>ASC(IF(競技者データ入力シート!M23="","",競技者データ入力シート!M23))</f>
        <v/>
      </c>
      <c r="U18" s="6" t="str">
        <f>IF(競技者データ入力シート!P23="","",data!X19)</f>
        <v/>
      </c>
      <c r="V18" t="str">
        <f>ASC(IF(競技者データ入力シート!P23="","",競技者データ入力シート!Q23))</f>
        <v/>
      </c>
      <c r="Y18" s="6" t="str">
        <f>IF(競技者データ入力シート!U23="","",data!AC19)</f>
        <v/>
      </c>
      <c r="Z18" t="str">
        <f>ASC(IF(競技者データ入力シート!U23="","",競技者データ入力シート!V23))</f>
        <v/>
      </c>
      <c r="AC18" s="6" t="str">
        <f>IF(競技者データ入力シート!Z23="","",data!AH19)</f>
        <v/>
      </c>
      <c r="AD18" t="str">
        <f>ASC(IF(競技者データ入力シート!Z23="","",競技者データ入力シート!AA23))</f>
        <v/>
      </c>
      <c r="AG18" s="6" t="str">
        <f>IF(競技者データ入力シート!AE23="","",data!AM19)</f>
        <v/>
      </c>
      <c r="AH18" t="str">
        <f>ASC(IF(競技者データ入力シート!AF23="","",競技者データ入力シート!AF23))</f>
        <v/>
      </c>
      <c r="AP18" s="94" t="str">
        <f>IF(競技者データ入力シート!$X23="","",(VLOOKUP((data!$AC19&amp;data!$AF19),'NANS Data'!$CK$2:$CL$13,2,FALSE)))</f>
        <v/>
      </c>
      <c r="AQ18" s="94" t="str">
        <f>IF(競技者データ入力シート!$X23="","",$B18)</f>
        <v/>
      </c>
      <c r="AR18" s="94" t="str">
        <f>IF(競技者データ入力シート!$X23="","",data!$R19&amp;data!$AF19)</f>
        <v/>
      </c>
      <c r="AS18" s="94"/>
      <c r="AT18" s="94" t="str">
        <f>IF(競技者データ入力シート!$X23="","",data!$R19&amp;data!$AF19)</f>
        <v/>
      </c>
      <c r="AU18" s="94" t="str">
        <f>IF(競技者データ入力シート!$X23="","",data!$R19&amp;data!$AF19)</f>
        <v/>
      </c>
      <c r="AV18" s="6" t="str">
        <f>IF(競技者データ入力シート!X23="","",(COUNTIF($AP$2:AP18,AP18)))</f>
        <v/>
      </c>
      <c r="AW18" s="94" t="str">
        <f t="shared" si="1"/>
        <v/>
      </c>
      <c r="AX18" s="94" t="str">
        <f t="shared" si="2"/>
        <v/>
      </c>
      <c r="AY18" s="94" t="str">
        <f>IF(競技者データ入力シート!$X23="","",'NANS Data'!Y18)</f>
        <v/>
      </c>
      <c r="AZ18" s="94" t="str">
        <f>ASC(IF(競技者データ入力シート!X23="","",競技者データ入力シート!V23))</f>
        <v/>
      </c>
      <c r="BB18" s="94" t="str">
        <f>IF(競技者データ入力シート!$AH23="","",(VLOOKUP((data!$AM19&amp;data!$AP19),'NANS Data'!$CK$2:$CL$13,2,FALSE)))</f>
        <v/>
      </c>
      <c r="BC18" s="94" t="str">
        <f>IF(競技者データ入力シート!AH23="","",B18)</f>
        <v/>
      </c>
      <c r="BD18" s="94" t="str">
        <f>IF(競技者データ入力シート!$AH23="","",data!$R19&amp;data!$AP19)</f>
        <v/>
      </c>
      <c r="BE18" s="94"/>
      <c r="BF18" s="94" t="str">
        <f>IF(競技者データ入力シート!$AH23="","",data!$R19&amp;data!$AP19)</f>
        <v/>
      </c>
      <c r="BG18" s="94" t="str">
        <f>IF(競技者データ入力シート!$AH23="","",data!$R19&amp;data!$AP19)</f>
        <v/>
      </c>
      <c r="BH18" s="94" t="str">
        <f>IF(競技者データ入力シート!AH23="","",COUNTIF('NANS Data'!$BB$2:BB18,'NANS Data'!BB18))</f>
        <v/>
      </c>
      <c r="BI18" s="94" t="str">
        <f t="shared" si="3"/>
        <v/>
      </c>
      <c r="BJ18" s="94" t="str">
        <f t="shared" si="4"/>
        <v/>
      </c>
      <c r="BK18" s="94" t="str">
        <f>IF(競技者データ入力シート!AH23="","",data!AM19)</f>
        <v/>
      </c>
      <c r="BL18" s="94" t="str">
        <f>ASC(IF(競技者データ入力シート!AH23="","",競技者データ入力シート!AF23))</f>
        <v/>
      </c>
    </row>
    <row r="19" spans="2:64">
      <c r="B19" t="str">
        <f>IF(競技者データ入力シート!$C24="","",競技者データ入力シート!$U$1)</f>
        <v/>
      </c>
      <c r="C19" t="str">
        <f>IF(競技者データ入力シート!$C24="","",競技者データ入力シート!$P$1)</f>
        <v/>
      </c>
      <c r="D19" t="str">
        <f>IF(競技者データ入力シート!C24="","",競技者データ入力シート!A24)</f>
        <v/>
      </c>
      <c r="E19" t="str">
        <f>IF(競技者データ入力シート!C24="","",'NANS Data'!C19&amp;'NANS Data'!D19)</f>
        <v/>
      </c>
      <c r="F19" t="str">
        <f>IF(競技者データ入力シート!C24="","",競技者データ入力シート!$U$1)</f>
        <v/>
      </c>
      <c r="I19" t="str">
        <f>ASC(IF(競技者データ入力シート!C24="","",競技者データ入力シート!B24))</f>
        <v/>
      </c>
      <c r="J19" t="str">
        <f>IF(競技者データ入力シート!C24="","",競技者データ入力シート!C24&amp;" "&amp;競技者データ入力シート!D24)</f>
        <v/>
      </c>
      <c r="K19" t="str">
        <f>ASC(IF(競技者データ入力シート!E24="","",競技者データ入力シート!E24&amp;" "&amp;競技者データ入力シート!F24))</f>
        <v/>
      </c>
      <c r="L19" t="str">
        <f t="shared" si="0"/>
        <v/>
      </c>
      <c r="M19" t="str">
        <f>ASC(IF(競技者データ入力シート!G24="","",競技者データ入力シート!G24))</f>
        <v/>
      </c>
      <c r="N19" t="str">
        <f>ASC(IF(競技者データ入力シート!O24="","",競技者データ入力シート!O24))</f>
        <v/>
      </c>
      <c r="O19" t="str">
        <f>IF(競技者データ入力シート!I24="","",競技者データ入力シート!I24)</f>
        <v/>
      </c>
      <c r="P19" t="str">
        <f>ASC(IF(競技者データ入力シート!J24="","",競技者データ入力シート!J24))</f>
        <v/>
      </c>
      <c r="Q19" t="str">
        <f>ASC(IF(競技者データ入力シート!K24="","",競技者データ入力シート!K24))</f>
        <v/>
      </c>
      <c r="R19" t="str">
        <f>ASC(IF(競技者データ入力シート!L24="","",競技者データ入力シート!L24))</f>
        <v/>
      </c>
      <c r="S19" t="str">
        <f>IF(競技者データ入力シート!N24="","",競技者データ入力シート!N24)</f>
        <v/>
      </c>
      <c r="T19" t="str">
        <f>ASC(IF(競技者データ入力シート!M24="","",競技者データ入力シート!M24))</f>
        <v/>
      </c>
      <c r="U19" s="6" t="str">
        <f>IF(競技者データ入力シート!P24="","",data!X20)</f>
        <v/>
      </c>
      <c r="V19" t="str">
        <f>ASC(IF(競技者データ入力シート!P24="","",競技者データ入力シート!Q24))</f>
        <v/>
      </c>
      <c r="Y19" s="6" t="str">
        <f>IF(競技者データ入力シート!U24="","",data!AC20)</f>
        <v/>
      </c>
      <c r="Z19" t="str">
        <f>ASC(IF(競技者データ入力シート!U24="","",競技者データ入力シート!V24))</f>
        <v/>
      </c>
      <c r="AC19" s="6" t="str">
        <f>IF(競技者データ入力シート!Z24="","",data!AH20)</f>
        <v/>
      </c>
      <c r="AD19" t="str">
        <f>ASC(IF(競技者データ入力シート!Z24="","",競技者データ入力シート!AA24))</f>
        <v/>
      </c>
      <c r="AG19" s="6" t="str">
        <f>IF(競技者データ入力シート!AE24="","",data!AM20)</f>
        <v/>
      </c>
      <c r="AH19" t="str">
        <f>ASC(IF(競技者データ入力シート!AF24="","",競技者データ入力シート!AF24))</f>
        <v/>
      </c>
      <c r="AP19" s="94" t="str">
        <f>IF(競技者データ入力シート!$X24="","",(VLOOKUP((data!$AC20&amp;data!$AF20),'NANS Data'!$CK$2:$CL$13,2,FALSE)))</f>
        <v/>
      </c>
      <c r="AQ19" s="94" t="str">
        <f>IF(競技者データ入力シート!$X24="","",$B19)</f>
        <v/>
      </c>
      <c r="AR19" s="94" t="str">
        <f>IF(競技者データ入力シート!$X24="","",data!$R20&amp;data!$AF20)</f>
        <v/>
      </c>
      <c r="AS19" s="94"/>
      <c r="AT19" s="94" t="str">
        <f>IF(競技者データ入力シート!$X24="","",data!$R20&amp;data!$AF20)</f>
        <v/>
      </c>
      <c r="AU19" s="94" t="str">
        <f>IF(競技者データ入力シート!$X24="","",data!$R20&amp;data!$AF20)</f>
        <v/>
      </c>
      <c r="AV19" s="6" t="str">
        <f>IF(競技者データ入力シート!X24="","",(COUNTIF($AP$2:AP19,AP19)))</f>
        <v/>
      </c>
      <c r="AW19" s="94" t="str">
        <f t="shared" si="1"/>
        <v/>
      </c>
      <c r="AX19" s="94" t="str">
        <f t="shared" si="2"/>
        <v/>
      </c>
      <c r="AY19" s="94" t="str">
        <f>IF(競技者データ入力シート!$X24="","",'NANS Data'!Y19)</f>
        <v/>
      </c>
      <c r="AZ19" s="94" t="str">
        <f>ASC(IF(競技者データ入力シート!X24="","",競技者データ入力シート!V24))</f>
        <v/>
      </c>
      <c r="BB19" s="94" t="str">
        <f>IF(競技者データ入力シート!$AH24="","",(VLOOKUP((data!$AM20&amp;data!$AP20),'NANS Data'!$CK$2:$CL$13,2,FALSE)))</f>
        <v/>
      </c>
      <c r="BC19" s="94" t="str">
        <f>IF(競技者データ入力シート!AH24="","",B19)</f>
        <v/>
      </c>
      <c r="BD19" s="94" t="str">
        <f>IF(競技者データ入力シート!$AH24="","",data!$R20&amp;data!$AP20)</f>
        <v/>
      </c>
      <c r="BE19" s="94"/>
      <c r="BF19" s="94" t="str">
        <f>IF(競技者データ入力シート!$AH24="","",data!$R20&amp;data!$AP20)</f>
        <v/>
      </c>
      <c r="BG19" s="94" t="str">
        <f>IF(競技者データ入力シート!$AH24="","",data!$R20&amp;data!$AP20)</f>
        <v/>
      </c>
      <c r="BH19" s="94" t="str">
        <f>IF(競技者データ入力シート!AH24="","",COUNTIF('NANS Data'!$BB$2:BB19,'NANS Data'!BB19))</f>
        <v/>
      </c>
      <c r="BI19" s="94" t="str">
        <f t="shared" si="3"/>
        <v/>
      </c>
      <c r="BJ19" s="94" t="str">
        <f t="shared" si="4"/>
        <v/>
      </c>
      <c r="BK19" s="94" t="str">
        <f>IF(競技者データ入力シート!AH24="","",data!AM20)</f>
        <v/>
      </c>
      <c r="BL19" s="94" t="str">
        <f>ASC(IF(競技者データ入力シート!AH24="","",競技者データ入力シート!AF24))</f>
        <v/>
      </c>
    </row>
    <row r="20" spans="2:64">
      <c r="B20" t="str">
        <f>IF(競技者データ入力シート!$C25="","",競技者データ入力シート!$U$1)</f>
        <v/>
      </c>
      <c r="C20" t="str">
        <f>IF(競技者データ入力シート!$C25="","",競技者データ入力シート!$P$1)</f>
        <v/>
      </c>
      <c r="D20" t="str">
        <f>IF(競技者データ入力シート!C25="","",競技者データ入力シート!A25)</f>
        <v/>
      </c>
      <c r="E20" t="str">
        <f>IF(競技者データ入力シート!C25="","",'NANS Data'!C20&amp;'NANS Data'!D20)</f>
        <v/>
      </c>
      <c r="F20" t="str">
        <f>IF(競技者データ入力シート!C25="","",競技者データ入力シート!$U$1)</f>
        <v/>
      </c>
      <c r="I20" t="str">
        <f>ASC(IF(競技者データ入力シート!C25="","",競技者データ入力シート!B25))</f>
        <v/>
      </c>
      <c r="J20" t="str">
        <f>IF(競技者データ入力シート!C25="","",競技者データ入力シート!C25&amp;" "&amp;競技者データ入力シート!D25)</f>
        <v/>
      </c>
      <c r="K20" t="str">
        <f>ASC(IF(競技者データ入力シート!E25="","",競技者データ入力シート!E25&amp;" "&amp;競技者データ入力シート!F25))</f>
        <v/>
      </c>
      <c r="L20" t="str">
        <f t="shared" si="0"/>
        <v/>
      </c>
      <c r="M20" t="str">
        <f>ASC(IF(競技者データ入力シート!G25="","",競技者データ入力シート!G25))</f>
        <v/>
      </c>
      <c r="N20" t="str">
        <f>ASC(IF(競技者データ入力シート!O25="","",競技者データ入力シート!O25))</f>
        <v/>
      </c>
      <c r="O20" t="str">
        <f>IF(競技者データ入力シート!I25="","",競技者データ入力シート!I25)</f>
        <v/>
      </c>
      <c r="P20" t="str">
        <f>ASC(IF(競技者データ入力シート!J25="","",競技者データ入力シート!J25))</f>
        <v/>
      </c>
      <c r="Q20" t="str">
        <f>ASC(IF(競技者データ入力シート!K25="","",競技者データ入力シート!K25))</f>
        <v/>
      </c>
      <c r="R20" t="str">
        <f>ASC(IF(競技者データ入力シート!L25="","",競技者データ入力シート!L25))</f>
        <v/>
      </c>
      <c r="S20" t="str">
        <f>IF(競技者データ入力シート!N25="","",競技者データ入力シート!N25)</f>
        <v/>
      </c>
      <c r="T20" t="str">
        <f>ASC(IF(競技者データ入力シート!M25="","",競技者データ入力シート!M25))</f>
        <v/>
      </c>
      <c r="U20" s="6" t="str">
        <f>IF(競技者データ入力シート!P25="","",data!X21)</f>
        <v/>
      </c>
      <c r="V20" t="str">
        <f>ASC(IF(競技者データ入力シート!P25="","",競技者データ入力シート!Q25))</f>
        <v/>
      </c>
      <c r="Y20" s="6" t="str">
        <f>IF(競技者データ入力シート!U25="","",data!AC21)</f>
        <v/>
      </c>
      <c r="Z20" t="str">
        <f>ASC(IF(競技者データ入力シート!U25="","",競技者データ入力シート!V25))</f>
        <v/>
      </c>
      <c r="AC20" s="6" t="str">
        <f>IF(競技者データ入力シート!Z25="","",data!AH21)</f>
        <v/>
      </c>
      <c r="AD20" t="str">
        <f>ASC(IF(競技者データ入力シート!Z25="","",競技者データ入力シート!AA25))</f>
        <v/>
      </c>
      <c r="AG20" s="6" t="str">
        <f>IF(競技者データ入力シート!AE25="","",data!AM21)</f>
        <v/>
      </c>
      <c r="AH20" t="str">
        <f>ASC(IF(競技者データ入力シート!AF25="","",競技者データ入力シート!AF25))</f>
        <v/>
      </c>
      <c r="AP20" s="94" t="str">
        <f>IF(競技者データ入力シート!$X25="","",(VLOOKUP((data!$AC21&amp;data!$AF21),'NANS Data'!$CK$2:$CL$13,2,FALSE)))</f>
        <v/>
      </c>
      <c r="AQ20" s="94" t="str">
        <f>IF(競技者データ入力シート!$X25="","",$B20)</f>
        <v/>
      </c>
      <c r="AR20" s="94" t="str">
        <f>IF(競技者データ入力シート!$X25="","",data!$R21&amp;data!$AF21)</f>
        <v/>
      </c>
      <c r="AS20" s="94"/>
      <c r="AT20" s="94" t="str">
        <f>IF(競技者データ入力シート!$X25="","",data!$R21&amp;data!$AF21)</f>
        <v/>
      </c>
      <c r="AU20" s="94" t="str">
        <f>IF(競技者データ入力シート!$X25="","",data!$R21&amp;data!$AF21)</f>
        <v/>
      </c>
      <c r="AV20" s="6" t="str">
        <f>IF(競技者データ入力シート!X25="","",(COUNTIF($AP$2:AP20,AP20)))</f>
        <v/>
      </c>
      <c r="AW20" s="94" t="str">
        <f t="shared" si="1"/>
        <v/>
      </c>
      <c r="AX20" s="94" t="str">
        <f t="shared" si="2"/>
        <v/>
      </c>
      <c r="AY20" s="94" t="str">
        <f>IF(競技者データ入力シート!$X25="","",'NANS Data'!Y20)</f>
        <v/>
      </c>
      <c r="AZ20" s="94" t="str">
        <f>ASC(IF(競技者データ入力シート!X25="","",競技者データ入力シート!V25))</f>
        <v/>
      </c>
      <c r="BB20" s="94" t="str">
        <f>IF(競技者データ入力シート!$AH25="","",(VLOOKUP((data!$AM21&amp;data!$AP21),'NANS Data'!$CK$2:$CL$13,2,FALSE)))</f>
        <v/>
      </c>
      <c r="BC20" s="94" t="str">
        <f>IF(競技者データ入力シート!AH25="","",B20)</f>
        <v/>
      </c>
      <c r="BD20" s="94" t="str">
        <f>IF(競技者データ入力シート!$AH25="","",data!$R21&amp;data!$AP21)</f>
        <v/>
      </c>
      <c r="BE20" s="94"/>
      <c r="BF20" s="94" t="str">
        <f>IF(競技者データ入力シート!$AH25="","",data!$R21&amp;data!$AP21)</f>
        <v/>
      </c>
      <c r="BG20" s="94" t="str">
        <f>IF(競技者データ入力シート!$AH25="","",data!$R21&amp;data!$AP21)</f>
        <v/>
      </c>
      <c r="BH20" s="94" t="str">
        <f>IF(競技者データ入力シート!AH25="","",COUNTIF('NANS Data'!$BB$2:BB20,'NANS Data'!BB20))</f>
        <v/>
      </c>
      <c r="BI20" s="94" t="str">
        <f t="shared" si="3"/>
        <v/>
      </c>
      <c r="BJ20" s="94" t="str">
        <f t="shared" si="4"/>
        <v/>
      </c>
      <c r="BK20" s="94" t="str">
        <f>IF(競技者データ入力シート!AH25="","",data!AM21)</f>
        <v/>
      </c>
      <c r="BL20" s="94" t="str">
        <f>ASC(IF(競技者データ入力シート!AH25="","",競技者データ入力シート!AF25))</f>
        <v/>
      </c>
    </row>
    <row r="21" spans="2:64">
      <c r="B21" t="str">
        <f>IF(競技者データ入力シート!$C26="","",競技者データ入力シート!$U$1)</f>
        <v/>
      </c>
      <c r="C21" t="str">
        <f>IF(競技者データ入力シート!$C26="","",競技者データ入力シート!$P$1)</f>
        <v/>
      </c>
      <c r="D21" t="str">
        <f>IF(競技者データ入力シート!C26="","",競技者データ入力シート!A26)</f>
        <v/>
      </c>
      <c r="E21" t="str">
        <f>IF(競技者データ入力シート!C26="","",'NANS Data'!C21&amp;'NANS Data'!D21)</f>
        <v/>
      </c>
      <c r="F21" t="str">
        <f>IF(競技者データ入力シート!C26="","",競技者データ入力シート!$U$1)</f>
        <v/>
      </c>
      <c r="I21" t="str">
        <f>ASC(IF(競技者データ入力シート!C26="","",競技者データ入力シート!B26))</f>
        <v/>
      </c>
      <c r="J21" t="str">
        <f>IF(競技者データ入力シート!C26="","",競技者データ入力シート!C26&amp;" "&amp;競技者データ入力シート!D26)</f>
        <v/>
      </c>
      <c r="K21" t="str">
        <f>ASC(IF(競技者データ入力シート!E26="","",競技者データ入力シート!E26&amp;" "&amp;競技者データ入力シート!F26))</f>
        <v/>
      </c>
      <c r="L21" t="str">
        <f t="shared" si="0"/>
        <v/>
      </c>
      <c r="M21" t="str">
        <f>ASC(IF(競技者データ入力シート!G26="","",競技者データ入力シート!G26))</f>
        <v/>
      </c>
      <c r="N21" t="str">
        <f>ASC(IF(競技者データ入力シート!O26="","",競技者データ入力シート!O26))</f>
        <v/>
      </c>
      <c r="O21" t="str">
        <f>IF(競技者データ入力シート!I26="","",競技者データ入力シート!I26)</f>
        <v/>
      </c>
      <c r="P21" t="str">
        <f>ASC(IF(競技者データ入力シート!J26="","",競技者データ入力シート!J26))</f>
        <v/>
      </c>
      <c r="Q21" t="str">
        <f>ASC(IF(競技者データ入力シート!K26="","",競技者データ入力シート!K26))</f>
        <v/>
      </c>
      <c r="R21" t="str">
        <f>ASC(IF(競技者データ入力シート!L26="","",競技者データ入力シート!L26))</f>
        <v/>
      </c>
      <c r="S21" t="str">
        <f>IF(競技者データ入力シート!N26="","",競技者データ入力シート!N26)</f>
        <v/>
      </c>
      <c r="T21" t="str">
        <f>ASC(IF(競技者データ入力シート!M26="","",競技者データ入力シート!M26))</f>
        <v/>
      </c>
      <c r="U21" s="6" t="str">
        <f>IF(競技者データ入力シート!P26="","",data!X22)</f>
        <v/>
      </c>
      <c r="V21" t="str">
        <f>ASC(IF(競技者データ入力シート!P26="","",競技者データ入力シート!Q26))</f>
        <v/>
      </c>
      <c r="Y21" s="6" t="str">
        <f>IF(競技者データ入力シート!U26="","",data!AC22)</f>
        <v/>
      </c>
      <c r="Z21" t="str">
        <f>ASC(IF(競技者データ入力シート!U26="","",競技者データ入力シート!V26))</f>
        <v/>
      </c>
      <c r="AC21" s="6" t="str">
        <f>IF(競技者データ入力シート!Z26="","",data!AH22)</f>
        <v/>
      </c>
      <c r="AD21" t="str">
        <f>ASC(IF(競技者データ入力シート!Z26="","",競技者データ入力シート!AA26))</f>
        <v/>
      </c>
      <c r="AG21" s="6" t="str">
        <f>IF(競技者データ入力シート!AE26="","",data!AM22)</f>
        <v/>
      </c>
      <c r="AH21" t="str">
        <f>ASC(IF(競技者データ入力シート!AF26="","",競技者データ入力シート!AF26))</f>
        <v/>
      </c>
      <c r="AP21" s="94" t="str">
        <f>IF(競技者データ入力シート!$X26="","",(VLOOKUP((data!$AC22&amp;data!$AF22),'NANS Data'!$CK$2:$CL$13,2,FALSE)))</f>
        <v/>
      </c>
      <c r="AQ21" s="94" t="str">
        <f>IF(競技者データ入力シート!$X26="","",$B21)</f>
        <v/>
      </c>
      <c r="AR21" s="94" t="str">
        <f>IF(競技者データ入力シート!$X26="","",data!$R22&amp;data!$AF22)</f>
        <v/>
      </c>
      <c r="AS21" s="94"/>
      <c r="AT21" s="94" t="str">
        <f>IF(競技者データ入力シート!$X26="","",data!$R22&amp;data!$AF22)</f>
        <v/>
      </c>
      <c r="AU21" s="94" t="str">
        <f>IF(競技者データ入力シート!$X26="","",data!$R22&amp;data!$AF22)</f>
        <v/>
      </c>
      <c r="AV21" s="6" t="str">
        <f>IF(競技者データ入力シート!X26="","",(COUNTIF($AP$2:AP21,AP21)))</f>
        <v/>
      </c>
      <c r="AW21" s="94" t="str">
        <f t="shared" si="1"/>
        <v/>
      </c>
      <c r="AX21" s="94" t="str">
        <f t="shared" si="2"/>
        <v/>
      </c>
      <c r="AY21" s="94" t="str">
        <f>IF(競技者データ入力シート!$X26="","",'NANS Data'!Y21)</f>
        <v/>
      </c>
      <c r="AZ21" s="94" t="str">
        <f>ASC(IF(競技者データ入力シート!X26="","",競技者データ入力シート!V26))</f>
        <v/>
      </c>
      <c r="BB21" s="94" t="str">
        <f>IF(競技者データ入力シート!$AH26="","",(VLOOKUP((data!$AM22&amp;data!$AP22),'NANS Data'!$CK$2:$CL$13,2,FALSE)))</f>
        <v/>
      </c>
      <c r="BC21" s="94" t="str">
        <f>IF(競技者データ入力シート!AH26="","",B21)</f>
        <v/>
      </c>
      <c r="BD21" s="94" t="str">
        <f>IF(競技者データ入力シート!$AH26="","",data!$R22&amp;data!$AP22)</f>
        <v/>
      </c>
      <c r="BE21" s="94"/>
      <c r="BF21" s="94" t="str">
        <f>IF(競技者データ入力シート!$AH26="","",data!$R22&amp;data!$AP22)</f>
        <v/>
      </c>
      <c r="BG21" s="94" t="str">
        <f>IF(競技者データ入力シート!$AH26="","",data!$R22&amp;data!$AP22)</f>
        <v/>
      </c>
      <c r="BH21" s="94" t="str">
        <f>IF(競技者データ入力シート!AH26="","",COUNTIF('NANS Data'!$BB$2:BB21,'NANS Data'!BB21))</f>
        <v/>
      </c>
      <c r="BI21" s="94" t="str">
        <f t="shared" si="3"/>
        <v/>
      </c>
      <c r="BJ21" s="94" t="str">
        <f t="shared" si="4"/>
        <v/>
      </c>
      <c r="BK21" s="94" t="str">
        <f>IF(競技者データ入力シート!AH26="","",data!AM22)</f>
        <v/>
      </c>
      <c r="BL21" s="94" t="str">
        <f>ASC(IF(競技者データ入力シート!AH26="","",競技者データ入力シート!AF26))</f>
        <v/>
      </c>
    </row>
    <row r="22" spans="2:64">
      <c r="B22" t="str">
        <f>IF(競技者データ入力シート!$C27="","",競技者データ入力シート!$U$1)</f>
        <v/>
      </c>
      <c r="C22" t="str">
        <f>IF(競技者データ入力シート!$C27="","",競技者データ入力シート!$P$1)</f>
        <v/>
      </c>
      <c r="D22" t="str">
        <f>IF(競技者データ入力シート!C27="","",競技者データ入力シート!A27)</f>
        <v/>
      </c>
      <c r="E22" t="str">
        <f>IF(競技者データ入力シート!C27="","",'NANS Data'!C22&amp;'NANS Data'!D22)</f>
        <v/>
      </c>
      <c r="F22" t="str">
        <f>IF(競技者データ入力シート!C27="","",競技者データ入力シート!$U$1)</f>
        <v/>
      </c>
      <c r="I22" t="str">
        <f>ASC(IF(競技者データ入力シート!C27="","",競技者データ入力シート!B27))</f>
        <v/>
      </c>
      <c r="J22" t="str">
        <f>IF(競技者データ入力シート!C27="","",競技者データ入力シート!C27&amp;" "&amp;競技者データ入力シート!D27)</f>
        <v/>
      </c>
      <c r="K22" t="str">
        <f>ASC(IF(競技者データ入力シート!E27="","",競技者データ入力シート!E27&amp;" "&amp;競技者データ入力シート!F27))</f>
        <v/>
      </c>
      <c r="L22" t="str">
        <f t="shared" si="0"/>
        <v/>
      </c>
      <c r="M22" t="str">
        <f>ASC(IF(競技者データ入力シート!G27="","",競技者データ入力シート!G27))</f>
        <v/>
      </c>
      <c r="N22" t="str">
        <f>ASC(IF(競技者データ入力シート!O27="","",競技者データ入力シート!O27))</f>
        <v/>
      </c>
      <c r="O22" t="str">
        <f>IF(競技者データ入力シート!I27="","",競技者データ入力シート!I27)</f>
        <v/>
      </c>
      <c r="P22" t="str">
        <f>ASC(IF(競技者データ入力シート!J27="","",競技者データ入力シート!J27))</f>
        <v/>
      </c>
      <c r="Q22" t="str">
        <f>ASC(IF(競技者データ入力シート!K27="","",競技者データ入力シート!K27))</f>
        <v/>
      </c>
      <c r="R22" t="str">
        <f>ASC(IF(競技者データ入力シート!L27="","",競技者データ入力シート!L27))</f>
        <v/>
      </c>
      <c r="S22" t="str">
        <f>IF(競技者データ入力シート!N27="","",競技者データ入力シート!N27)</f>
        <v/>
      </c>
      <c r="T22" t="str">
        <f>ASC(IF(競技者データ入力シート!M27="","",競技者データ入力シート!M27))</f>
        <v/>
      </c>
      <c r="U22" s="6" t="str">
        <f>IF(競技者データ入力シート!P27="","",data!X23)</f>
        <v/>
      </c>
      <c r="V22" t="str">
        <f>ASC(IF(競技者データ入力シート!P27="","",競技者データ入力シート!Q27))</f>
        <v/>
      </c>
      <c r="Y22" s="6" t="str">
        <f>IF(競技者データ入力シート!U27="","",data!AC23)</f>
        <v/>
      </c>
      <c r="Z22" t="str">
        <f>ASC(IF(競技者データ入力シート!U27="","",競技者データ入力シート!V27))</f>
        <v/>
      </c>
      <c r="AC22" s="6" t="str">
        <f>IF(競技者データ入力シート!Z27="","",data!AH23)</f>
        <v/>
      </c>
      <c r="AD22" t="str">
        <f>ASC(IF(競技者データ入力シート!Z27="","",競技者データ入力シート!AA27))</f>
        <v/>
      </c>
      <c r="AG22" s="6" t="str">
        <f>IF(競技者データ入力シート!AE27="","",data!AM23)</f>
        <v/>
      </c>
      <c r="AH22" t="str">
        <f>ASC(IF(競技者データ入力シート!AF27="","",競技者データ入力シート!AF27))</f>
        <v/>
      </c>
      <c r="AP22" s="94" t="str">
        <f>IF(競技者データ入力シート!$X27="","",(VLOOKUP((data!$AC23&amp;data!$AF23),'NANS Data'!$CK$2:$CL$13,2,FALSE)))</f>
        <v/>
      </c>
      <c r="AQ22" s="94" t="str">
        <f>IF(競技者データ入力シート!$X27="","",$B22)</f>
        <v/>
      </c>
      <c r="AR22" s="94" t="str">
        <f>IF(競技者データ入力シート!$X27="","",data!$R23&amp;data!$AF23)</f>
        <v/>
      </c>
      <c r="AS22" s="94"/>
      <c r="AT22" s="94" t="str">
        <f>IF(競技者データ入力シート!$X27="","",data!$R23&amp;data!$AF23)</f>
        <v/>
      </c>
      <c r="AU22" s="94" t="str">
        <f>IF(競技者データ入力シート!$X27="","",data!$R23&amp;data!$AF23)</f>
        <v/>
      </c>
      <c r="AV22" s="6" t="str">
        <f>IF(競技者データ入力シート!X27="","",(COUNTIF($AP$2:AP22,AP22)))</f>
        <v/>
      </c>
      <c r="AW22" s="94" t="str">
        <f t="shared" si="1"/>
        <v/>
      </c>
      <c r="AX22" s="94" t="str">
        <f t="shared" si="2"/>
        <v/>
      </c>
      <c r="AY22" s="94" t="str">
        <f>IF(競技者データ入力シート!$X27="","",'NANS Data'!Y22)</f>
        <v/>
      </c>
      <c r="AZ22" s="94" t="str">
        <f>ASC(IF(競技者データ入力シート!X27="","",競技者データ入力シート!V27))</f>
        <v/>
      </c>
      <c r="BB22" s="94" t="str">
        <f>IF(競技者データ入力シート!$AH27="","",(VLOOKUP((data!$AM23&amp;data!$AP23),'NANS Data'!$CK$2:$CL$13,2,FALSE)))</f>
        <v/>
      </c>
      <c r="BC22" s="94" t="str">
        <f>IF(競技者データ入力シート!AH27="","",B22)</f>
        <v/>
      </c>
      <c r="BD22" s="94" t="str">
        <f>IF(競技者データ入力シート!$AH27="","",data!$R23&amp;data!$AP23)</f>
        <v/>
      </c>
      <c r="BE22" s="94"/>
      <c r="BF22" s="94" t="str">
        <f>IF(競技者データ入力シート!$AH27="","",data!$R23&amp;data!$AP23)</f>
        <v/>
      </c>
      <c r="BG22" s="94" t="str">
        <f>IF(競技者データ入力シート!$AH27="","",data!$R23&amp;data!$AP23)</f>
        <v/>
      </c>
      <c r="BH22" s="94" t="str">
        <f>IF(競技者データ入力シート!AH27="","",COUNTIF('NANS Data'!$BB$2:BB22,'NANS Data'!BB22))</f>
        <v/>
      </c>
      <c r="BI22" s="94" t="str">
        <f t="shared" si="3"/>
        <v/>
      </c>
      <c r="BJ22" s="94" t="str">
        <f t="shared" si="4"/>
        <v/>
      </c>
      <c r="BK22" s="94" t="str">
        <f>IF(競技者データ入力シート!AH27="","",data!AM23)</f>
        <v/>
      </c>
      <c r="BL22" s="94" t="str">
        <f>ASC(IF(競技者データ入力シート!AH27="","",競技者データ入力シート!AF27))</f>
        <v/>
      </c>
    </row>
    <row r="23" spans="2:64">
      <c r="B23" t="str">
        <f>IF(競技者データ入力シート!$C28="","",競技者データ入力シート!$U$1)</f>
        <v/>
      </c>
      <c r="C23" t="str">
        <f>IF(競技者データ入力シート!$C28="","",競技者データ入力シート!$P$1)</f>
        <v/>
      </c>
      <c r="D23" t="str">
        <f>IF(競技者データ入力シート!C28="","",競技者データ入力シート!A28)</f>
        <v/>
      </c>
      <c r="E23" t="str">
        <f>IF(競技者データ入力シート!C28="","",'NANS Data'!C23&amp;'NANS Data'!D23)</f>
        <v/>
      </c>
      <c r="F23" t="str">
        <f>IF(競技者データ入力シート!C28="","",競技者データ入力シート!$U$1)</f>
        <v/>
      </c>
      <c r="I23" t="str">
        <f>ASC(IF(競技者データ入力シート!C28="","",競技者データ入力シート!B28))</f>
        <v/>
      </c>
      <c r="J23" t="str">
        <f>IF(競技者データ入力シート!C28="","",競技者データ入力シート!C28&amp;" "&amp;競技者データ入力シート!D28)</f>
        <v/>
      </c>
      <c r="K23" t="str">
        <f>ASC(IF(競技者データ入力シート!E28="","",競技者データ入力シート!E28&amp;" "&amp;競技者データ入力シート!F28))</f>
        <v/>
      </c>
      <c r="L23" t="str">
        <f t="shared" si="0"/>
        <v/>
      </c>
      <c r="M23" t="str">
        <f>ASC(IF(競技者データ入力シート!G28="","",競技者データ入力シート!G28))</f>
        <v/>
      </c>
      <c r="N23" t="str">
        <f>ASC(IF(競技者データ入力シート!O28="","",競技者データ入力シート!O28))</f>
        <v/>
      </c>
      <c r="O23" t="str">
        <f>IF(競技者データ入力シート!I28="","",競技者データ入力シート!I28)</f>
        <v/>
      </c>
      <c r="P23" t="str">
        <f>ASC(IF(競技者データ入力シート!J28="","",競技者データ入力シート!J28))</f>
        <v/>
      </c>
      <c r="Q23" t="str">
        <f>ASC(IF(競技者データ入力シート!K28="","",競技者データ入力シート!K28))</f>
        <v/>
      </c>
      <c r="R23" t="str">
        <f>ASC(IF(競技者データ入力シート!L28="","",競技者データ入力シート!L28))</f>
        <v/>
      </c>
      <c r="S23" t="str">
        <f>IF(競技者データ入力シート!N28="","",競技者データ入力シート!N28)</f>
        <v/>
      </c>
      <c r="T23" t="str">
        <f>ASC(IF(競技者データ入力シート!M28="","",競技者データ入力シート!M28))</f>
        <v/>
      </c>
      <c r="U23" s="6" t="str">
        <f>IF(競技者データ入力シート!P28="","",data!X24)</f>
        <v/>
      </c>
      <c r="V23" t="str">
        <f>ASC(IF(競技者データ入力シート!P28="","",競技者データ入力シート!Q28))</f>
        <v/>
      </c>
      <c r="Y23" s="6" t="str">
        <f>IF(競技者データ入力シート!U28="","",data!AC24)</f>
        <v/>
      </c>
      <c r="Z23" t="str">
        <f>ASC(IF(競技者データ入力シート!U28="","",競技者データ入力シート!V28))</f>
        <v/>
      </c>
      <c r="AC23" s="6" t="str">
        <f>IF(競技者データ入力シート!Z28="","",data!AH24)</f>
        <v/>
      </c>
      <c r="AD23" t="str">
        <f>ASC(IF(競技者データ入力シート!Z28="","",競技者データ入力シート!AA28))</f>
        <v/>
      </c>
      <c r="AG23" s="6" t="str">
        <f>IF(競技者データ入力シート!AE28="","",data!AM24)</f>
        <v/>
      </c>
      <c r="AH23" t="str">
        <f>ASC(IF(競技者データ入力シート!AF28="","",競技者データ入力シート!AF28))</f>
        <v/>
      </c>
      <c r="AP23" s="94" t="str">
        <f>IF(競技者データ入力シート!$X28="","",(VLOOKUP((data!$AC24&amp;data!$AF24),'NANS Data'!$CK$2:$CL$13,2,FALSE)))</f>
        <v/>
      </c>
      <c r="AQ23" s="94" t="str">
        <f>IF(競技者データ入力シート!$X28="","",$B23)</f>
        <v/>
      </c>
      <c r="AR23" s="94" t="str">
        <f>IF(競技者データ入力シート!$X28="","",data!$R24&amp;data!$AF24)</f>
        <v/>
      </c>
      <c r="AS23" s="94"/>
      <c r="AT23" s="94" t="str">
        <f>IF(競技者データ入力シート!$X28="","",data!$R24&amp;data!$AF24)</f>
        <v/>
      </c>
      <c r="AU23" s="94" t="str">
        <f>IF(競技者データ入力シート!$X28="","",data!$R24&amp;data!$AF24)</f>
        <v/>
      </c>
      <c r="AV23" s="6" t="str">
        <f>IF(競技者データ入力シート!X28="","",(COUNTIF($AP$2:AP23,AP23)))</f>
        <v/>
      </c>
      <c r="AW23" s="94" t="str">
        <f t="shared" si="1"/>
        <v/>
      </c>
      <c r="AX23" s="94" t="str">
        <f t="shared" si="2"/>
        <v/>
      </c>
      <c r="AY23" s="94" t="str">
        <f>IF(競技者データ入力シート!$X28="","",'NANS Data'!Y23)</f>
        <v/>
      </c>
      <c r="AZ23" s="94" t="str">
        <f>ASC(IF(競技者データ入力シート!X28="","",競技者データ入力シート!V28))</f>
        <v/>
      </c>
      <c r="BB23" s="94" t="str">
        <f>IF(競技者データ入力シート!$AH28="","",(VLOOKUP((data!$AM24&amp;data!$AP24),'NANS Data'!$CK$2:$CL$13,2,FALSE)))</f>
        <v/>
      </c>
      <c r="BC23" s="94" t="str">
        <f>IF(競技者データ入力シート!AH28="","",B23)</f>
        <v/>
      </c>
      <c r="BD23" s="94" t="str">
        <f>IF(競技者データ入力シート!$AH28="","",data!$R24&amp;data!$AP24)</f>
        <v/>
      </c>
      <c r="BE23" s="94"/>
      <c r="BF23" s="94" t="str">
        <f>IF(競技者データ入力シート!$AH28="","",data!$R24&amp;data!$AP24)</f>
        <v/>
      </c>
      <c r="BG23" s="94" t="str">
        <f>IF(競技者データ入力シート!$AH28="","",data!$R24&amp;data!$AP24)</f>
        <v/>
      </c>
      <c r="BH23" s="94" t="str">
        <f>IF(競技者データ入力シート!AH28="","",COUNTIF('NANS Data'!$BB$2:BB23,'NANS Data'!BB23))</f>
        <v/>
      </c>
      <c r="BI23" s="94" t="str">
        <f t="shared" si="3"/>
        <v/>
      </c>
      <c r="BJ23" s="94" t="str">
        <f t="shared" si="4"/>
        <v/>
      </c>
      <c r="BK23" s="94" t="str">
        <f>IF(競技者データ入力シート!AH28="","",data!AM24)</f>
        <v/>
      </c>
      <c r="BL23" s="94" t="str">
        <f>ASC(IF(競技者データ入力シート!AH28="","",競技者データ入力シート!AF28))</f>
        <v/>
      </c>
    </row>
    <row r="24" spans="2:64">
      <c r="B24" t="str">
        <f>IF(競技者データ入力シート!$C29="","",競技者データ入力シート!$U$1)</f>
        <v/>
      </c>
      <c r="C24" t="str">
        <f>IF(競技者データ入力シート!$C29="","",競技者データ入力シート!$P$1)</f>
        <v/>
      </c>
      <c r="D24" t="str">
        <f>IF(競技者データ入力シート!C29="","",競技者データ入力シート!A29)</f>
        <v/>
      </c>
      <c r="E24" t="str">
        <f>IF(競技者データ入力シート!C29="","",'NANS Data'!C24&amp;'NANS Data'!D24)</f>
        <v/>
      </c>
      <c r="F24" t="str">
        <f>IF(競技者データ入力シート!C29="","",競技者データ入力シート!$U$1)</f>
        <v/>
      </c>
      <c r="I24" t="str">
        <f>ASC(IF(競技者データ入力シート!C29="","",競技者データ入力シート!B29))</f>
        <v/>
      </c>
      <c r="J24" t="str">
        <f>IF(競技者データ入力シート!C29="","",競技者データ入力シート!C29&amp;" "&amp;競技者データ入力シート!D29)</f>
        <v/>
      </c>
      <c r="K24" t="str">
        <f>ASC(IF(競技者データ入力シート!E29="","",競技者データ入力シート!E29&amp;" "&amp;競技者データ入力シート!F29))</f>
        <v/>
      </c>
      <c r="L24" t="str">
        <f t="shared" si="0"/>
        <v/>
      </c>
      <c r="M24" t="str">
        <f>ASC(IF(競技者データ入力シート!G29="","",競技者データ入力シート!G29))</f>
        <v/>
      </c>
      <c r="N24" t="str">
        <f>ASC(IF(競技者データ入力シート!O29="","",競技者データ入力シート!O29))</f>
        <v/>
      </c>
      <c r="O24" t="str">
        <f>IF(競技者データ入力シート!I29="","",競技者データ入力シート!I29)</f>
        <v/>
      </c>
      <c r="P24" t="str">
        <f>ASC(IF(競技者データ入力シート!J29="","",競技者データ入力シート!J29))</f>
        <v/>
      </c>
      <c r="Q24" t="str">
        <f>ASC(IF(競技者データ入力シート!K29="","",競技者データ入力シート!K29))</f>
        <v/>
      </c>
      <c r="R24" t="str">
        <f>ASC(IF(競技者データ入力シート!L29="","",競技者データ入力シート!L29))</f>
        <v/>
      </c>
      <c r="S24" t="str">
        <f>IF(競技者データ入力シート!N29="","",競技者データ入力シート!N29)</f>
        <v/>
      </c>
      <c r="T24" t="str">
        <f>ASC(IF(競技者データ入力シート!M29="","",競技者データ入力シート!M29))</f>
        <v/>
      </c>
      <c r="U24" s="6" t="str">
        <f>IF(競技者データ入力シート!P29="","",data!X25)</f>
        <v/>
      </c>
      <c r="V24" t="str">
        <f>ASC(IF(競技者データ入力シート!P29="","",競技者データ入力シート!Q29))</f>
        <v/>
      </c>
      <c r="Y24" s="6" t="str">
        <f>IF(競技者データ入力シート!U29="","",data!AC25)</f>
        <v/>
      </c>
      <c r="Z24" t="str">
        <f>ASC(IF(競技者データ入力シート!U29="","",競技者データ入力シート!V29))</f>
        <v/>
      </c>
      <c r="AC24" s="6" t="str">
        <f>IF(競技者データ入力シート!Z29="","",data!AH25)</f>
        <v/>
      </c>
      <c r="AD24" t="str">
        <f>ASC(IF(競技者データ入力シート!Z29="","",競技者データ入力シート!AA29))</f>
        <v/>
      </c>
      <c r="AG24" s="6" t="str">
        <f>IF(競技者データ入力シート!AE29="","",data!AM25)</f>
        <v/>
      </c>
      <c r="AH24" t="str">
        <f>ASC(IF(競技者データ入力シート!AF29="","",競技者データ入力シート!AF29))</f>
        <v/>
      </c>
      <c r="AP24" s="94" t="str">
        <f>IF(競技者データ入力シート!$X29="","",(VLOOKUP((data!$AC25&amp;data!$AF25),'NANS Data'!$CK$2:$CL$13,2,FALSE)))</f>
        <v/>
      </c>
      <c r="AQ24" s="94" t="str">
        <f>IF(競技者データ入力シート!$X29="","",$B24)</f>
        <v/>
      </c>
      <c r="AR24" s="94" t="str">
        <f>IF(競技者データ入力シート!$X29="","",data!$R25&amp;data!$AF25)</f>
        <v/>
      </c>
      <c r="AS24" s="94"/>
      <c r="AT24" s="94" t="str">
        <f>IF(競技者データ入力シート!$X29="","",data!$R25&amp;data!$AF25)</f>
        <v/>
      </c>
      <c r="AU24" s="94" t="str">
        <f>IF(競技者データ入力シート!$X29="","",data!$R25&amp;data!$AF25)</f>
        <v/>
      </c>
      <c r="AV24" s="6" t="str">
        <f>IF(競技者データ入力シート!X29="","",(COUNTIF($AP$2:AP24,AP24)))</f>
        <v/>
      </c>
      <c r="AW24" s="94" t="str">
        <f t="shared" si="1"/>
        <v/>
      </c>
      <c r="AX24" s="94" t="str">
        <f t="shared" si="2"/>
        <v/>
      </c>
      <c r="AY24" s="94" t="str">
        <f>IF(競技者データ入力シート!$X29="","",'NANS Data'!Y24)</f>
        <v/>
      </c>
      <c r="AZ24" s="94" t="str">
        <f>ASC(IF(競技者データ入力シート!X29="","",競技者データ入力シート!V29))</f>
        <v/>
      </c>
      <c r="BB24" s="94" t="str">
        <f>IF(競技者データ入力シート!$AH29="","",(VLOOKUP((data!$AM25&amp;data!$AP25),'NANS Data'!$CK$2:$CL$13,2,FALSE)))</f>
        <v/>
      </c>
      <c r="BC24" s="94" t="str">
        <f>IF(競技者データ入力シート!AH29="","",B24)</f>
        <v/>
      </c>
      <c r="BD24" s="94" t="str">
        <f>IF(競技者データ入力シート!$AH29="","",data!$R25&amp;data!$AP25)</f>
        <v/>
      </c>
      <c r="BE24" s="94"/>
      <c r="BF24" s="94" t="str">
        <f>IF(競技者データ入力シート!$AH29="","",data!$R25&amp;data!$AP25)</f>
        <v/>
      </c>
      <c r="BG24" s="94" t="str">
        <f>IF(競技者データ入力シート!$AH29="","",data!$R25&amp;data!$AP25)</f>
        <v/>
      </c>
      <c r="BH24" s="94" t="str">
        <f>IF(競技者データ入力シート!AH29="","",COUNTIF('NANS Data'!$BB$2:BB24,'NANS Data'!BB24))</f>
        <v/>
      </c>
      <c r="BI24" s="94" t="str">
        <f t="shared" si="3"/>
        <v/>
      </c>
      <c r="BJ24" s="94" t="str">
        <f t="shared" si="4"/>
        <v/>
      </c>
      <c r="BK24" s="94" t="str">
        <f>IF(競技者データ入力シート!AH29="","",data!AM25)</f>
        <v/>
      </c>
      <c r="BL24" s="94" t="str">
        <f>ASC(IF(競技者データ入力シート!AH29="","",競技者データ入力シート!AF29))</f>
        <v/>
      </c>
    </row>
    <row r="25" spans="2:64">
      <c r="B25" t="str">
        <f>IF(競技者データ入力シート!$C30="","",競技者データ入力シート!$U$1)</f>
        <v/>
      </c>
      <c r="C25" t="str">
        <f>IF(競技者データ入力シート!$C30="","",競技者データ入力シート!$P$1)</f>
        <v/>
      </c>
      <c r="D25" t="str">
        <f>IF(競技者データ入力シート!C30="","",競技者データ入力シート!A30)</f>
        <v/>
      </c>
      <c r="E25" t="str">
        <f>IF(競技者データ入力シート!C30="","",'NANS Data'!C25&amp;'NANS Data'!D25)</f>
        <v/>
      </c>
      <c r="F25" t="str">
        <f>IF(競技者データ入力シート!C30="","",競技者データ入力シート!$U$1)</f>
        <v/>
      </c>
      <c r="I25" t="str">
        <f>ASC(IF(競技者データ入力シート!C30="","",競技者データ入力シート!B30))</f>
        <v/>
      </c>
      <c r="J25" t="str">
        <f>IF(競技者データ入力シート!C30="","",競技者データ入力シート!C30&amp;" "&amp;競技者データ入力シート!D30)</f>
        <v/>
      </c>
      <c r="K25" t="str">
        <f>ASC(IF(競技者データ入力シート!E30="","",競技者データ入力シート!E30&amp;" "&amp;競技者データ入力シート!F30))</f>
        <v/>
      </c>
      <c r="L25" t="str">
        <f t="shared" si="0"/>
        <v/>
      </c>
      <c r="M25" t="str">
        <f>ASC(IF(競技者データ入力シート!G30="","",競技者データ入力シート!G30))</f>
        <v/>
      </c>
      <c r="N25" t="str">
        <f>ASC(IF(競技者データ入力シート!O30="","",競技者データ入力シート!O30))</f>
        <v/>
      </c>
      <c r="O25" t="str">
        <f>IF(競技者データ入力シート!I30="","",競技者データ入力シート!I30)</f>
        <v/>
      </c>
      <c r="P25" t="str">
        <f>ASC(IF(競技者データ入力シート!J30="","",競技者データ入力シート!J30))</f>
        <v/>
      </c>
      <c r="Q25" t="str">
        <f>ASC(IF(競技者データ入力シート!K30="","",競技者データ入力シート!K30))</f>
        <v/>
      </c>
      <c r="R25" t="str">
        <f>ASC(IF(競技者データ入力シート!L30="","",競技者データ入力シート!L30))</f>
        <v/>
      </c>
      <c r="S25" t="str">
        <f>IF(競技者データ入力シート!N30="","",競技者データ入力シート!N30)</f>
        <v/>
      </c>
      <c r="T25" t="str">
        <f>ASC(IF(競技者データ入力シート!M30="","",競技者データ入力シート!M30))</f>
        <v/>
      </c>
      <c r="U25" s="6" t="str">
        <f>IF(競技者データ入力シート!P30="","",data!X26)</f>
        <v/>
      </c>
      <c r="V25" t="str">
        <f>ASC(IF(競技者データ入力シート!P30="","",競技者データ入力シート!Q30))</f>
        <v/>
      </c>
      <c r="Y25" s="6" t="str">
        <f>IF(競技者データ入力シート!U30="","",data!AC26)</f>
        <v/>
      </c>
      <c r="Z25" t="str">
        <f>ASC(IF(競技者データ入力シート!U30="","",競技者データ入力シート!V30))</f>
        <v/>
      </c>
      <c r="AC25" s="6" t="str">
        <f>IF(競技者データ入力シート!Z30="","",data!AH26)</f>
        <v/>
      </c>
      <c r="AD25" t="str">
        <f>ASC(IF(競技者データ入力シート!Z30="","",競技者データ入力シート!AA30))</f>
        <v/>
      </c>
      <c r="AG25" s="6" t="str">
        <f>IF(競技者データ入力シート!AE30="","",data!AM26)</f>
        <v/>
      </c>
      <c r="AH25" t="str">
        <f>ASC(IF(競技者データ入力シート!AF30="","",競技者データ入力シート!AF30))</f>
        <v/>
      </c>
      <c r="AP25" s="94" t="str">
        <f>IF(競技者データ入力シート!$X30="","",(VLOOKUP((data!$AC26&amp;data!$AF26),'NANS Data'!$CK$2:$CL$13,2,FALSE)))</f>
        <v/>
      </c>
      <c r="AQ25" s="94" t="str">
        <f>IF(競技者データ入力シート!$X30="","",$B25)</f>
        <v/>
      </c>
      <c r="AR25" s="94" t="str">
        <f>IF(競技者データ入力シート!$X30="","",data!$R26&amp;data!$AF26)</f>
        <v/>
      </c>
      <c r="AS25" s="94"/>
      <c r="AT25" s="94" t="str">
        <f>IF(競技者データ入力シート!$X30="","",data!$R26&amp;data!$AF26)</f>
        <v/>
      </c>
      <c r="AU25" s="94" t="str">
        <f>IF(競技者データ入力シート!$X30="","",data!$R26&amp;data!$AF26)</f>
        <v/>
      </c>
      <c r="AV25" s="6" t="str">
        <f>IF(競技者データ入力シート!X30="","",(COUNTIF($AP$2:AP25,AP25)))</f>
        <v/>
      </c>
      <c r="AW25" s="94" t="str">
        <f t="shared" si="1"/>
        <v/>
      </c>
      <c r="AX25" s="94" t="str">
        <f t="shared" si="2"/>
        <v/>
      </c>
      <c r="AY25" s="94" t="str">
        <f>IF(競技者データ入力シート!$X30="","",'NANS Data'!Y25)</f>
        <v/>
      </c>
      <c r="AZ25" s="94" t="str">
        <f>ASC(IF(競技者データ入力シート!X30="","",競技者データ入力シート!V30))</f>
        <v/>
      </c>
      <c r="BB25" s="94" t="str">
        <f>IF(競技者データ入力シート!$AH30="","",(VLOOKUP((data!$AM26&amp;data!$AP26),'NANS Data'!$CK$2:$CL$13,2,FALSE)))</f>
        <v/>
      </c>
      <c r="BC25" s="94" t="str">
        <f>IF(競技者データ入力シート!AH30="","",B25)</f>
        <v/>
      </c>
      <c r="BD25" s="94" t="str">
        <f>IF(競技者データ入力シート!$AH30="","",data!$R26&amp;data!$AP26)</f>
        <v/>
      </c>
      <c r="BE25" s="94"/>
      <c r="BF25" s="94" t="str">
        <f>IF(競技者データ入力シート!$AH30="","",data!$R26&amp;data!$AP26)</f>
        <v/>
      </c>
      <c r="BG25" s="94" t="str">
        <f>IF(競技者データ入力シート!$AH30="","",data!$R26&amp;data!$AP26)</f>
        <v/>
      </c>
      <c r="BH25" s="94" t="str">
        <f>IF(競技者データ入力シート!AH30="","",COUNTIF('NANS Data'!$BB$2:BB25,'NANS Data'!BB25))</f>
        <v/>
      </c>
      <c r="BI25" s="94" t="str">
        <f t="shared" si="3"/>
        <v/>
      </c>
      <c r="BJ25" s="94" t="str">
        <f t="shared" si="4"/>
        <v/>
      </c>
      <c r="BK25" s="94" t="str">
        <f>IF(競技者データ入力シート!AH30="","",data!AM26)</f>
        <v/>
      </c>
      <c r="BL25" s="94" t="str">
        <f>ASC(IF(競技者データ入力シート!AH30="","",競技者データ入力シート!AF30))</f>
        <v/>
      </c>
    </row>
    <row r="26" spans="2:64">
      <c r="B26" t="str">
        <f>IF(競技者データ入力シート!$C31="","",競技者データ入力シート!$U$1)</f>
        <v/>
      </c>
      <c r="C26" t="str">
        <f>IF(競技者データ入力シート!$C31="","",競技者データ入力シート!$P$1)</f>
        <v/>
      </c>
      <c r="D26" t="str">
        <f>IF(競技者データ入力シート!C31="","",競技者データ入力シート!A31)</f>
        <v/>
      </c>
      <c r="E26" t="str">
        <f>IF(競技者データ入力シート!C31="","",'NANS Data'!C26&amp;'NANS Data'!D26)</f>
        <v/>
      </c>
      <c r="F26" t="str">
        <f>IF(競技者データ入力シート!C31="","",競技者データ入力シート!$U$1)</f>
        <v/>
      </c>
      <c r="I26" t="str">
        <f>ASC(IF(競技者データ入力シート!C31="","",競技者データ入力シート!B31))</f>
        <v/>
      </c>
      <c r="J26" t="str">
        <f>IF(競技者データ入力シート!C31="","",競技者データ入力シート!C31&amp;" "&amp;競技者データ入力シート!D31)</f>
        <v/>
      </c>
      <c r="K26" t="str">
        <f>ASC(IF(競技者データ入力シート!E31="","",競技者データ入力シート!E31&amp;" "&amp;競技者データ入力シート!F31))</f>
        <v/>
      </c>
      <c r="L26" t="str">
        <f t="shared" si="0"/>
        <v/>
      </c>
      <c r="M26" t="str">
        <f>ASC(IF(競技者データ入力シート!G31="","",競技者データ入力シート!G31))</f>
        <v/>
      </c>
      <c r="N26" t="str">
        <f>ASC(IF(競技者データ入力シート!O31="","",競技者データ入力シート!O31))</f>
        <v/>
      </c>
      <c r="O26" t="str">
        <f>IF(競技者データ入力シート!I31="","",競技者データ入力シート!I31)</f>
        <v/>
      </c>
      <c r="P26" t="str">
        <f>ASC(IF(競技者データ入力シート!J31="","",競技者データ入力シート!J31))</f>
        <v/>
      </c>
      <c r="Q26" t="str">
        <f>ASC(IF(競技者データ入力シート!K31="","",競技者データ入力シート!K31))</f>
        <v/>
      </c>
      <c r="R26" t="str">
        <f>ASC(IF(競技者データ入力シート!L31="","",競技者データ入力シート!L31))</f>
        <v/>
      </c>
      <c r="S26" t="str">
        <f>IF(競技者データ入力シート!N31="","",競技者データ入力シート!N31)</f>
        <v/>
      </c>
      <c r="T26" t="str">
        <f>ASC(IF(競技者データ入力シート!M31="","",競技者データ入力シート!M31))</f>
        <v/>
      </c>
      <c r="U26" s="6" t="str">
        <f>IF(競技者データ入力シート!P31="","",data!X27)</f>
        <v/>
      </c>
      <c r="V26" t="str">
        <f>ASC(IF(競技者データ入力シート!P31="","",競技者データ入力シート!Q31))</f>
        <v/>
      </c>
      <c r="Y26" s="6" t="str">
        <f>IF(競技者データ入力シート!U31="","",data!AC27)</f>
        <v/>
      </c>
      <c r="Z26" t="str">
        <f>ASC(IF(競技者データ入力シート!U31="","",競技者データ入力シート!V31))</f>
        <v/>
      </c>
      <c r="AC26" s="6" t="str">
        <f>IF(競技者データ入力シート!Z31="","",data!AH27)</f>
        <v/>
      </c>
      <c r="AD26" t="str">
        <f>ASC(IF(競技者データ入力シート!Z31="","",競技者データ入力シート!AA31))</f>
        <v/>
      </c>
      <c r="AG26" s="6" t="str">
        <f>IF(競技者データ入力シート!AE31="","",data!AM27)</f>
        <v/>
      </c>
      <c r="AH26" t="str">
        <f>ASC(IF(競技者データ入力シート!AF31="","",競技者データ入力シート!AF31))</f>
        <v/>
      </c>
      <c r="AP26" s="94" t="str">
        <f>IF(競技者データ入力シート!$X31="","",(VLOOKUP((data!$AC27&amp;data!$AF27),'NANS Data'!$CK$2:$CL$13,2,FALSE)))</f>
        <v/>
      </c>
      <c r="AQ26" s="94" t="str">
        <f>IF(競技者データ入力シート!$X31="","",$B26)</f>
        <v/>
      </c>
      <c r="AR26" s="94" t="str">
        <f>IF(競技者データ入力シート!$X31="","",data!$R27&amp;data!$AF27)</f>
        <v/>
      </c>
      <c r="AS26" s="94"/>
      <c r="AT26" s="94" t="str">
        <f>IF(競技者データ入力シート!$X31="","",data!$R27&amp;data!$AF27)</f>
        <v/>
      </c>
      <c r="AU26" s="94" t="str">
        <f>IF(競技者データ入力シート!$X31="","",data!$R27&amp;data!$AF27)</f>
        <v/>
      </c>
      <c r="AV26" s="6" t="str">
        <f>IF(競技者データ入力シート!X31="","",(COUNTIF($AP$2:AP26,AP26)))</f>
        <v/>
      </c>
      <c r="AW26" s="94" t="str">
        <f t="shared" si="1"/>
        <v/>
      </c>
      <c r="AX26" s="94" t="str">
        <f t="shared" si="2"/>
        <v/>
      </c>
      <c r="AY26" s="94" t="str">
        <f>IF(競技者データ入力シート!$X31="","",'NANS Data'!Y26)</f>
        <v/>
      </c>
      <c r="AZ26" s="94" t="str">
        <f>ASC(IF(競技者データ入力シート!X31="","",競技者データ入力シート!V31))</f>
        <v/>
      </c>
      <c r="BB26" s="94" t="str">
        <f>IF(競技者データ入力シート!$AH31="","",(VLOOKUP((data!$AM27&amp;data!$AP27),'NANS Data'!$CK$2:$CL$13,2,FALSE)))</f>
        <v/>
      </c>
      <c r="BC26" s="94" t="str">
        <f>IF(競技者データ入力シート!AH31="","",B26)</f>
        <v/>
      </c>
      <c r="BD26" s="94" t="str">
        <f>IF(競技者データ入力シート!$AH31="","",data!$R27&amp;data!$AP27)</f>
        <v/>
      </c>
      <c r="BE26" s="94"/>
      <c r="BF26" s="94" t="str">
        <f>IF(競技者データ入力シート!$AH31="","",data!$R27&amp;data!$AP27)</f>
        <v/>
      </c>
      <c r="BG26" s="94" t="str">
        <f>IF(競技者データ入力シート!$AH31="","",data!$R27&amp;data!$AP27)</f>
        <v/>
      </c>
      <c r="BH26" s="94" t="str">
        <f>IF(競技者データ入力シート!AH31="","",COUNTIF('NANS Data'!$BB$2:BB26,'NANS Data'!BB26))</f>
        <v/>
      </c>
      <c r="BI26" s="94" t="str">
        <f t="shared" si="3"/>
        <v/>
      </c>
      <c r="BJ26" s="94" t="str">
        <f t="shared" si="4"/>
        <v/>
      </c>
      <c r="BK26" s="94" t="str">
        <f>IF(競技者データ入力シート!AH31="","",data!AM27)</f>
        <v/>
      </c>
      <c r="BL26" s="94" t="str">
        <f>ASC(IF(競技者データ入力シート!AH31="","",競技者データ入力シート!AF31))</f>
        <v/>
      </c>
    </row>
    <row r="27" spans="2:64">
      <c r="B27" t="str">
        <f>IF(競技者データ入力シート!$C32="","",競技者データ入力シート!$U$1)</f>
        <v/>
      </c>
      <c r="C27" t="str">
        <f>IF(競技者データ入力シート!$C32="","",競技者データ入力シート!$P$1)</f>
        <v/>
      </c>
      <c r="D27" t="str">
        <f>IF(競技者データ入力シート!C32="","",競技者データ入力シート!A32)</f>
        <v/>
      </c>
      <c r="E27" t="str">
        <f>IF(競技者データ入力シート!C32="","",'NANS Data'!C27&amp;'NANS Data'!D27)</f>
        <v/>
      </c>
      <c r="F27" t="str">
        <f>IF(競技者データ入力シート!C32="","",競技者データ入力シート!$U$1)</f>
        <v/>
      </c>
      <c r="I27" t="str">
        <f>ASC(IF(競技者データ入力シート!C32="","",競技者データ入力シート!B32))</f>
        <v/>
      </c>
      <c r="J27" t="str">
        <f>IF(競技者データ入力シート!C32="","",競技者データ入力シート!C32&amp;" "&amp;競技者データ入力シート!D32)</f>
        <v/>
      </c>
      <c r="K27" t="str">
        <f>ASC(IF(競技者データ入力シート!E32="","",競技者データ入力シート!E32&amp;" "&amp;競技者データ入力シート!F32))</f>
        <v/>
      </c>
      <c r="L27" t="str">
        <f t="shared" si="0"/>
        <v/>
      </c>
      <c r="M27" t="str">
        <f>ASC(IF(競技者データ入力シート!G32="","",競技者データ入力シート!G32))</f>
        <v/>
      </c>
      <c r="N27" t="str">
        <f>ASC(IF(競技者データ入力シート!O32="","",競技者データ入力シート!O32))</f>
        <v/>
      </c>
      <c r="O27" t="str">
        <f>IF(競技者データ入力シート!I32="","",競技者データ入力シート!I32)</f>
        <v/>
      </c>
      <c r="P27" t="str">
        <f>ASC(IF(競技者データ入力シート!J32="","",競技者データ入力シート!J32))</f>
        <v/>
      </c>
      <c r="Q27" t="str">
        <f>ASC(IF(競技者データ入力シート!K32="","",競技者データ入力シート!K32))</f>
        <v/>
      </c>
      <c r="R27" t="str">
        <f>ASC(IF(競技者データ入力シート!L32="","",競技者データ入力シート!L32))</f>
        <v/>
      </c>
      <c r="S27" t="str">
        <f>IF(競技者データ入力シート!N32="","",競技者データ入力シート!N32)</f>
        <v/>
      </c>
      <c r="T27" t="str">
        <f>ASC(IF(競技者データ入力シート!M32="","",競技者データ入力シート!M32))</f>
        <v/>
      </c>
      <c r="U27" s="6" t="str">
        <f>IF(競技者データ入力シート!P32="","",data!X28)</f>
        <v/>
      </c>
      <c r="V27" t="str">
        <f>ASC(IF(競技者データ入力シート!P32="","",競技者データ入力シート!Q32))</f>
        <v/>
      </c>
      <c r="Y27" s="6" t="str">
        <f>IF(競技者データ入力シート!U32="","",data!AC28)</f>
        <v/>
      </c>
      <c r="Z27" t="str">
        <f>ASC(IF(競技者データ入力シート!U32="","",競技者データ入力シート!V32))</f>
        <v/>
      </c>
      <c r="AC27" s="6" t="str">
        <f>IF(競技者データ入力シート!Z32="","",data!AH28)</f>
        <v/>
      </c>
      <c r="AD27" t="str">
        <f>ASC(IF(競技者データ入力シート!Z32="","",競技者データ入力シート!AA32))</f>
        <v/>
      </c>
      <c r="AG27" s="6" t="str">
        <f>IF(競技者データ入力シート!AE32="","",data!AM28)</f>
        <v/>
      </c>
      <c r="AH27" t="str">
        <f>ASC(IF(競技者データ入力シート!AF32="","",競技者データ入力シート!AF32))</f>
        <v/>
      </c>
      <c r="AP27" s="94" t="str">
        <f>IF(競技者データ入力シート!$X32="","",(VLOOKUP((data!$AC28&amp;data!$AF28),'NANS Data'!$CK$2:$CL$13,2,FALSE)))</f>
        <v/>
      </c>
      <c r="AQ27" s="94" t="str">
        <f>IF(競技者データ入力シート!$X32="","",$B27)</f>
        <v/>
      </c>
      <c r="AR27" s="94" t="str">
        <f>IF(競技者データ入力シート!$X32="","",data!$R28&amp;data!$AF28)</f>
        <v/>
      </c>
      <c r="AS27" s="94"/>
      <c r="AT27" s="94" t="str">
        <f>IF(競技者データ入力シート!$X32="","",data!$R28&amp;data!$AF28)</f>
        <v/>
      </c>
      <c r="AU27" s="94" t="str">
        <f>IF(競技者データ入力シート!$X32="","",data!$R28&amp;data!$AF28)</f>
        <v/>
      </c>
      <c r="AV27" s="6" t="str">
        <f>IF(競技者データ入力シート!X32="","",(COUNTIF($AP$2:AP27,AP27)))</f>
        <v/>
      </c>
      <c r="AW27" s="94" t="str">
        <f t="shared" si="1"/>
        <v/>
      </c>
      <c r="AX27" s="94" t="str">
        <f t="shared" si="2"/>
        <v/>
      </c>
      <c r="AY27" s="94" t="str">
        <f>IF(競技者データ入力シート!$X32="","",'NANS Data'!Y27)</f>
        <v/>
      </c>
      <c r="AZ27" s="94" t="str">
        <f>ASC(IF(競技者データ入力シート!X32="","",競技者データ入力シート!V32))</f>
        <v/>
      </c>
      <c r="BB27" s="94" t="str">
        <f>IF(競技者データ入力シート!$AH32="","",(VLOOKUP((data!$AM28&amp;data!$AP28),'NANS Data'!$CK$2:$CL$13,2,FALSE)))</f>
        <v/>
      </c>
      <c r="BC27" s="94" t="str">
        <f>IF(競技者データ入力シート!AH32="","",B27)</f>
        <v/>
      </c>
      <c r="BD27" s="94" t="str">
        <f>IF(競技者データ入力シート!$AH32="","",data!$R28&amp;data!$AP28)</f>
        <v/>
      </c>
      <c r="BE27" s="94"/>
      <c r="BF27" s="94" t="str">
        <f>IF(競技者データ入力シート!$AH32="","",data!$R28&amp;data!$AP28)</f>
        <v/>
      </c>
      <c r="BG27" s="94" t="str">
        <f>IF(競技者データ入力シート!$AH32="","",data!$R28&amp;data!$AP28)</f>
        <v/>
      </c>
      <c r="BH27" s="94" t="str">
        <f>IF(競技者データ入力シート!AH32="","",COUNTIF('NANS Data'!$BB$2:BB27,'NANS Data'!BB27))</f>
        <v/>
      </c>
      <c r="BI27" s="94" t="str">
        <f t="shared" si="3"/>
        <v/>
      </c>
      <c r="BJ27" s="94" t="str">
        <f t="shared" si="4"/>
        <v/>
      </c>
      <c r="BK27" s="94" t="str">
        <f>IF(競技者データ入力シート!AH32="","",data!AM28)</f>
        <v/>
      </c>
      <c r="BL27" s="94" t="str">
        <f>ASC(IF(競技者データ入力シート!AH32="","",競技者データ入力シート!AF32))</f>
        <v/>
      </c>
    </row>
    <row r="28" spans="2:64">
      <c r="B28" t="str">
        <f>IF(競技者データ入力シート!$C33="","",競技者データ入力シート!$U$1)</f>
        <v/>
      </c>
      <c r="C28" t="str">
        <f>IF(競技者データ入力シート!$C33="","",競技者データ入力シート!$P$1)</f>
        <v/>
      </c>
      <c r="D28" t="str">
        <f>IF(競技者データ入力シート!C33="","",競技者データ入力シート!A33)</f>
        <v/>
      </c>
      <c r="E28" t="str">
        <f>IF(競技者データ入力シート!C33="","",'NANS Data'!C28&amp;'NANS Data'!D28)</f>
        <v/>
      </c>
      <c r="F28" t="str">
        <f>IF(競技者データ入力シート!C33="","",競技者データ入力シート!$U$1)</f>
        <v/>
      </c>
      <c r="I28" t="str">
        <f>ASC(IF(競技者データ入力シート!C33="","",競技者データ入力シート!B33))</f>
        <v/>
      </c>
      <c r="J28" t="str">
        <f>IF(競技者データ入力シート!C33="","",競技者データ入力シート!C33&amp;" "&amp;競技者データ入力シート!D33)</f>
        <v/>
      </c>
      <c r="K28" t="str">
        <f>ASC(IF(競技者データ入力シート!E33="","",競技者データ入力シート!E33&amp;" "&amp;競技者データ入力シート!F33))</f>
        <v/>
      </c>
      <c r="L28" t="str">
        <f t="shared" si="0"/>
        <v/>
      </c>
      <c r="M28" t="str">
        <f>ASC(IF(競技者データ入力シート!G33="","",競技者データ入力シート!G33))</f>
        <v/>
      </c>
      <c r="N28" t="str">
        <f>ASC(IF(競技者データ入力シート!O33="","",競技者データ入力シート!O33))</f>
        <v/>
      </c>
      <c r="O28" t="str">
        <f>IF(競技者データ入力シート!I33="","",競技者データ入力シート!I33)</f>
        <v/>
      </c>
      <c r="P28" t="str">
        <f>ASC(IF(競技者データ入力シート!J33="","",競技者データ入力シート!J33))</f>
        <v/>
      </c>
      <c r="Q28" t="str">
        <f>ASC(IF(競技者データ入力シート!K33="","",競技者データ入力シート!K33))</f>
        <v/>
      </c>
      <c r="R28" t="str">
        <f>ASC(IF(競技者データ入力シート!L33="","",競技者データ入力シート!L33))</f>
        <v/>
      </c>
      <c r="S28" t="str">
        <f>IF(競技者データ入力シート!N33="","",競技者データ入力シート!N33)</f>
        <v/>
      </c>
      <c r="T28" t="str">
        <f>ASC(IF(競技者データ入力シート!M33="","",競技者データ入力シート!M33))</f>
        <v/>
      </c>
      <c r="U28" s="6" t="str">
        <f>IF(競技者データ入力シート!P33="","",data!X29)</f>
        <v/>
      </c>
      <c r="V28" t="str">
        <f>ASC(IF(競技者データ入力シート!P33="","",競技者データ入力シート!Q33))</f>
        <v/>
      </c>
      <c r="Y28" s="6" t="str">
        <f>IF(競技者データ入力シート!U33="","",data!AC29)</f>
        <v/>
      </c>
      <c r="Z28" t="str">
        <f>ASC(IF(競技者データ入力シート!U33="","",競技者データ入力シート!V33))</f>
        <v/>
      </c>
      <c r="AC28" s="6" t="str">
        <f>IF(競技者データ入力シート!Z33="","",data!AH29)</f>
        <v/>
      </c>
      <c r="AD28" t="str">
        <f>ASC(IF(競技者データ入力シート!Z33="","",競技者データ入力シート!AA33))</f>
        <v/>
      </c>
      <c r="AG28" s="6" t="str">
        <f>IF(競技者データ入力シート!AE33="","",data!AM29)</f>
        <v/>
      </c>
      <c r="AH28" t="str">
        <f>ASC(IF(競技者データ入力シート!AF33="","",競技者データ入力シート!AF33))</f>
        <v/>
      </c>
      <c r="AP28" s="94" t="str">
        <f>IF(競技者データ入力シート!$X33="","",(VLOOKUP((data!$AC29&amp;data!$AF29),'NANS Data'!$CK$2:$CL$13,2,FALSE)))</f>
        <v/>
      </c>
      <c r="AQ28" s="94" t="str">
        <f>IF(競技者データ入力シート!$X33="","",$B28)</f>
        <v/>
      </c>
      <c r="AR28" s="94" t="str">
        <f>IF(競技者データ入力シート!$X33="","",data!$R29&amp;data!$AF29)</f>
        <v/>
      </c>
      <c r="AS28" s="94"/>
      <c r="AT28" s="94" t="str">
        <f>IF(競技者データ入力シート!$X33="","",data!$R29&amp;data!$AF29)</f>
        <v/>
      </c>
      <c r="AU28" s="94" t="str">
        <f>IF(競技者データ入力シート!$X33="","",data!$R29&amp;data!$AF29)</f>
        <v/>
      </c>
      <c r="AV28" s="6" t="str">
        <f>IF(競技者データ入力シート!X33="","",(COUNTIF($AP$2:AP28,AP28)))</f>
        <v/>
      </c>
      <c r="AW28" s="94" t="str">
        <f t="shared" si="1"/>
        <v/>
      </c>
      <c r="AX28" s="94" t="str">
        <f t="shared" si="2"/>
        <v/>
      </c>
      <c r="AY28" s="94" t="str">
        <f>IF(競技者データ入力シート!$X33="","",'NANS Data'!Y28)</f>
        <v/>
      </c>
      <c r="AZ28" s="94" t="str">
        <f>ASC(IF(競技者データ入力シート!X33="","",競技者データ入力シート!V33))</f>
        <v/>
      </c>
      <c r="BB28" s="94" t="str">
        <f>IF(競技者データ入力シート!$AH33="","",(VLOOKUP((data!$AM29&amp;data!$AP29),'NANS Data'!$CK$2:$CL$13,2,FALSE)))</f>
        <v/>
      </c>
      <c r="BC28" s="94" t="str">
        <f>IF(競技者データ入力シート!AH33="","",B28)</f>
        <v/>
      </c>
      <c r="BD28" s="94" t="str">
        <f>IF(競技者データ入力シート!$AH33="","",data!$R29&amp;data!$AP29)</f>
        <v/>
      </c>
      <c r="BE28" s="94"/>
      <c r="BF28" s="94" t="str">
        <f>IF(競技者データ入力シート!$AH33="","",data!$R29&amp;data!$AP29)</f>
        <v/>
      </c>
      <c r="BG28" s="94" t="str">
        <f>IF(競技者データ入力シート!$AH33="","",data!$R29&amp;data!$AP29)</f>
        <v/>
      </c>
      <c r="BH28" s="94" t="str">
        <f>IF(競技者データ入力シート!AH33="","",COUNTIF('NANS Data'!$BB$2:BB28,'NANS Data'!BB28))</f>
        <v/>
      </c>
      <c r="BI28" s="94" t="str">
        <f t="shared" si="3"/>
        <v/>
      </c>
      <c r="BJ28" s="94" t="str">
        <f t="shared" si="4"/>
        <v/>
      </c>
      <c r="BK28" s="94" t="str">
        <f>IF(競技者データ入力シート!AH33="","",data!AM29)</f>
        <v/>
      </c>
      <c r="BL28" s="94" t="str">
        <f>ASC(IF(競技者データ入力シート!AH33="","",競技者データ入力シート!AF33))</f>
        <v/>
      </c>
    </row>
    <row r="29" spans="2:64">
      <c r="B29" t="str">
        <f>IF(競技者データ入力シート!$C34="","",競技者データ入力シート!$U$1)</f>
        <v/>
      </c>
      <c r="C29" t="str">
        <f>IF(競技者データ入力シート!$C34="","",競技者データ入力シート!$P$1)</f>
        <v/>
      </c>
      <c r="D29" t="str">
        <f>IF(競技者データ入力シート!C34="","",競技者データ入力シート!A34)</f>
        <v/>
      </c>
      <c r="E29" t="str">
        <f>IF(競技者データ入力シート!C34="","",'NANS Data'!C29&amp;'NANS Data'!D29)</f>
        <v/>
      </c>
      <c r="F29" t="str">
        <f>IF(競技者データ入力シート!C34="","",競技者データ入力シート!$U$1)</f>
        <v/>
      </c>
      <c r="I29" t="str">
        <f>ASC(IF(競技者データ入力シート!C34="","",競技者データ入力シート!B34))</f>
        <v/>
      </c>
      <c r="J29" t="str">
        <f>IF(競技者データ入力シート!C34="","",競技者データ入力シート!C34&amp;" "&amp;競技者データ入力シート!D34)</f>
        <v/>
      </c>
      <c r="K29" t="str">
        <f>ASC(IF(競技者データ入力シート!E34="","",競技者データ入力シート!E34&amp;" "&amp;競技者データ入力シート!F34))</f>
        <v/>
      </c>
      <c r="L29" t="str">
        <f t="shared" si="0"/>
        <v/>
      </c>
      <c r="M29" t="str">
        <f>ASC(IF(競技者データ入力シート!G34="","",競技者データ入力シート!G34))</f>
        <v/>
      </c>
      <c r="N29" t="str">
        <f>ASC(IF(競技者データ入力シート!O34="","",競技者データ入力シート!O34))</f>
        <v/>
      </c>
      <c r="O29" t="str">
        <f>IF(競技者データ入力シート!I34="","",競技者データ入力シート!I34)</f>
        <v/>
      </c>
      <c r="P29" t="str">
        <f>ASC(IF(競技者データ入力シート!J34="","",競技者データ入力シート!J34))</f>
        <v/>
      </c>
      <c r="Q29" t="str">
        <f>ASC(IF(競技者データ入力シート!K34="","",競技者データ入力シート!K34))</f>
        <v/>
      </c>
      <c r="R29" t="str">
        <f>ASC(IF(競技者データ入力シート!L34="","",競技者データ入力シート!L34))</f>
        <v/>
      </c>
      <c r="S29" t="str">
        <f>IF(競技者データ入力シート!N34="","",競技者データ入力シート!N34)</f>
        <v/>
      </c>
      <c r="T29" t="str">
        <f>ASC(IF(競技者データ入力シート!M34="","",競技者データ入力シート!M34))</f>
        <v/>
      </c>
      <c r="U29" s="6" t="str">
        <f>IF(競技者データ入力シート!P34="","",data!X30)</f>
        <v/>
      </c>
      <c r="V29" t="str">
        <f>ASC(IF(競技者データ入力シート!P34="","",競技者データ入力シート!Q34))</f>
        <v/>
      </c>
      <c r="Y29" s="6" t="str">
        <f>IF(競技者データ入力シート!U34="","",data!AC30)</f>
        <v/>
      </c>
      <c r="Z29" t="str">
        <f>ASC(IF(競技者データ入力シート!U34="","",競技者データ入力シート!V34))</f>
        <v/>
      </c>
      <c r="AC29" s="6" t="str">
        <f>IF(競技者データ入力シート!Z34="","",data!AH30)</f>
        <v/>
      </c>
      <c r="AD29" t="str">
        <f>ASC(IF(競技者データ入力シート!Z34="","",競技者データ入力シート!AA34))</f>
        <v/>
      </c>
      <c r="AG29" s="6" t="str">
        <f>IF(競技者データ入力シート!AE34="","",data!AM30)</f>
        <v/>
      </c>
      <c r="AH29" t="str">
        <f>ASC(IF(競技者データ入力シート!AF34="","",競技者データ入力シート!AF34))</f>
        <v/>
      </c>
      <c r="AP29" s="94" t="str">
        <f>IF(競技者データ入力シート!$X34="","",(VLOOKUP((data!$AC30&amp;data!$AF30),'NANS Data'!$CK$2:$CL$13,2,FALSE)))</f>
        <v/>
      </c>
      <c r="AQ29" s="94" t="str">
        <f>IF(競技者データ入力シート!$X34="","",$B29)</f>
        <v/>
      </c>
      <c r="AR29" s="94" t="str">
        <f>IF(競技者データ入力シート!$X34="","",data!$R30&amp;data!$AF30)</f>
        <v/>
      </c>
      <c r="AS29" s="94"/>
      <c r="AT29" s="94" t="str">
        <f>IF(競技者データ入力シート!$X34="","",data!$R30&amp;data!$AF30)</f>
        <v/>
      </c>
      <c r="AU29" s="94" t="str">
        <f>IF(競技者データ入力シート!$X34="","",data!$R30&amp;data!$AF30)</f>
        <v/>
      </c>
      <c r="AV29" s="6" t="str">
        <f>IF(競技者データ入力シート!X34="","",(COUNTIF($AP$2:AP29,AP29)))</f>
        <v/>
      </c>
      <c r="AW29" s="94" t="str">
        <f t="shared" si="1"/>
        <v/>
      </c>
      <c r="AX29" s="94" t="str">
        <f t="shared" si="2"/>
        <v/>
      </c>
      <c r="AY29" s="94" t="str">
        <f>IF(競技者データ入力シート!$X34="","",'NANS Data'!Y29)</f>
        <v/>
      </c>
      <c r="AZ29" s="94" t="str">
        <f>ASC(IF(競技者データ入力シート!X34="","",競技者データ入力シート!V34))</f>
        <v/>
      </c>
      <c r="BB29" s="94" t="str">
        <f>IF(競技者データ入力シート!$AH34="","",(VLOOKUP((data!$AM30&amp;data!$AP30),'NANS Data'!$CK$2:$CL$13,2,FALSE)))</f>
        <v/>
      </c>
      <c r="BC29" s="94" t="str">
        <f>IF(競技者データ入力シート!AH34="","",B29)</f>
        <v/>
      </c>
      <c r="BD29" s="94" t="str">
        <f>IF(競技者データ入力シート!$AH34="","",data!$R30&amp;data!$AP30)</f>
        <v/>
      </c>
      <c r="BE29" s="94"/>
      <c r="BF29" s="94" t="str">
        <f>IF(競技者データ入力シート!$AH34="","",data!$R30&amp;data!$AP30)</f>
        <v/>
      </c>
      <c r="BG29" s="94" t="str">
        <f>IF(競技者データ入力シート!$AH34="","",data!$R30&amp;data!$AP30)</f>
        <v/>
      </c>
      <c r="BH29" s="94" t="str">
        <f>IF(競技者データ入力シート!AH34="","",COUNTIF('NANS Data'!$BB$2:BB29,'NANS Data'!BB29))</f>
        <v/>
      </c>
      <c r="BI29" s="94" t="str">
        <f t="shared" si="3"/>
        <v/>
      </c>
      <c r="BJ29" s="94" t="str">
        <f t="shared" si="4"/>
        <v/>
      </c>
      <c r="BK29" s="94" t="str">
        <f>IF(競技者データ入力シート!AH34="","",data!AM30)</f>
        <v/>
      </c>
      <c r="BL29" s="94" t="str">
        <f>ASC(IF(競技者データ入力シート!AH34="","",競技者データ入力シート!AF34))</f>
        <v/>
      </c>
    </row>
    <row r="30" spans="2:64">
      <c r="B30" t="str">
        <f>IF(競技者データ入力シート!$C35="","",競技者データ入力シート!$U$1)</f>
        <v/>
      </c>
      <c r="C30" t="str">
        <f>IF(競技者データ入力シート!$C35="","",競技者データ入力シート!$P$1)</f>
        <v/>
      </c>
      <c r="D30" t="str">
        <f>IF(競技者データ入力シート!C35="","",競技者データ入力シート!A35)</f>
        <v/>
      </c>
      <c r="E30" t="str">
        <f>IF(競技者データ入力シート!C35="","",'NANS Data'!C30&amp;'NANS Data'!D30)</f>
        <v/>
      </c>
      <c r="F30" t="str">
        <f>IF(競技者データ入力シート!C35="","",競技者データ入力シート!$U$1)</f>
        <v/>
      </c>
      <c r="I30" t="str">
        <f>ASC(IF(競技者データ入力シート!C35="","",競技者データ入力シート!B35))</f>
        <v/>
      </c>
      <c r="J30" t="str">
        <f>IF(競技者データ入力シート!C35="","",競技者データ入力シート!C35&amp;" "&amp;競技者データ入力シート!D35)</f>
        <v/>
      </c>
      <c r="K30" t="str">
        <f>ASC(IF(競技者データ入力シート!E35="","",競技者データ入力シート!E35&amp;" "&amp;競技者データ入力シート!F35))</f>
        <v/>
      </c>
      <c r="L30" t="str">
        <f t="shared" si="0"/>
        <v/>
      </c>
      <c r="M30" t="str">
        <f>ASC(IF(競技者データ入力シート!G35="","",競技者データ入力シート!G35))</f>
        <v/>
      </c>
      <c r="N30" t="str">
        <f>ASC(IF(競技者データ入力シート!O35="","",競技者データ入力シート!O35))</f>
        <v/>
      </c>
      <c r="O30" t="str">
        <f>IF(競技者データ入力シート!I35="","",競技者データ入力シート!I35)</f>
        <v/>
      </c>
      <c r="P30" t="str">
        <f>ASC(IF(競技者データ入力シート!J35="","",競技者データ入力シート!J35))</f>
        <v/>
      </c>
      <c r="Q30" t="str">
        <f>ASC(IF(競技者データ入力シート!K35="","",競技者データ入力シート!K35))</f>
        <v/>
      </c>
      <c r="R30" t="str">
        <f>ASC(IF(競技者データ入力シート!L35="","",競技者データ入力シート!L35))</f>
        <v/>
      </c>
      <c r="S30" t="str">
        <f>IF(競技者データ入力シート!N35="","",競技者データ入力シート!N35)</f>
        <v/>
      </c>
      <c r="T30" t="str">
        <f>ASC(IF(競技者データ入力シート!M35="","",競技者データ入力シート!M35))</f>
        <v/>
      </c>
      <c r="U30" s="6" t="str">
        <f>IF(競技者データ入力シート!P35="","",data!X31)</f>
        <v/>
      </c>
      <c r="V30" t="str">
        <f>ASC(IF(競技者データ入力シート!P35="","",競技者データ入力シート!Q35))</f>
        <v/>
      </c>
      <c r="Y30" s="6" t="str">
        <f>IF(競技者データ入力シート!U35="","",data!AC31)</f>
        <v/>
      </c>
      <c r="Z30" t="str">
        <f>ASC(IF(競技者データ入力シート!U35="","",競技者データ入力シート!V35))</f>
        <v/>
      </c>
      <c r="AC30" s="6" t="str">
        <f>IF(競技者データ入力シート!Z35="","",data!AH31)</f>
        <v/>
      </c>
      <c r="AD30" t="str">
        <f>ASC(IF(競技者データ入力シート!Z35="","",競技者データ入力シート!AA35))</f>
        <v/>
      </c>
      <c r="AG30" s="6" t="str">
        <f>IF(競技者データ入力シート!AE35="","",data!AM31)</f>
        <v/>
      </c>
      <c r="AH30" t="str">
        <f>ASC(IF(競技者データ入力シート!AF35="","",競技者データ入力シート!AF35))</f>
        <v/>
      </c>
      <c r="AP30" s="94" t="str">
        <f>IF(競技者データ入力シート!$X35="","",(VLOOKUP((data!$AC31&amp;data!$AF31),'NANS Data'!$CK$2:$CL$13,2,FALSE)))</f>
        <v/>
      </c>
      <c r="AQ30" s="94" t="str">
        <f>IF(競技者データ入力シート!$X35="","",$B30)</f>
        <v/>
      </c>
      <c r="AR30" s="94" t="str">
        <f>IF(競技者データ入力シート!$X35="","",data!$R31&amp;data!$AF31)</f>
        <v/>
      </c>
      <c r="AS30" s="94"/>
      <c r="AT30" s="94" t="str">
        <f>IF(競技者データ入力シート!$X35="","",data!$R31&amp;data!$AF31)</f>
        <v/>
      </c>
      <c r="AU30" s="94" t="str">
        <f>IF(競技者データ入力シート!$X35="","",data!$R31&amp;data!$AF31)</f>
        <v/>
      </c>
      <c r="AV30" s="6" t="str">
        <f>IF(競技者データ入力シート!X35="","",(COUNTIF($AP$2:AP30,AP30)))</f>
        <v/>
      </c>
      <c r="AW30" s="94" t="str">
        <f t="shared" si="1"/>
        <v/>
      </c>
      <c r="AX30" s="94" t="str">
        <f t="shared" si="2"/>
        <v/>
      </c>
      <c r="AY30" s="94" t="str">
        <f>IF(競技者データ入力シート!$X35="","",'NANS Data'!Y30)</f>
        <v/>
      </c>
      <c r="AZ30" s="94" t="str">
        <f>ASC(IF(競技者データ入力シート!X35="","",競技者データ入力シート!V35))</f>
        <v/>
      </c>
      <c r="BB30" s="94" t="str">
        <f>IF(競技者データ入力シート!$AH35="","",(VLOOKUP((data!$AM31&amp;data!$AP31),'NANS Data'!$CK$2:$CL$13,2,FALSE)))</f>
        <v/>
      </c>
      <c r="BC30" s="94" t="str">
        <f>IF(競技者データ入力シート!AH35="","",B30)</f>
        <v/>
      </c>
      <c r="BD30" s="94" t="str">
        <f>IF(競技者データ入力シート!$AH35="","",data!$R31&amp;data!$AP31)</f>
        <v/>
      </c>
      <c r="BE30" s="94"/>
      <c r="BF30" s="94" t="str">
        <f>IF(競技者データ入力シート!$AH35="","",data!$R31&amp;data!$AP31)</f>
        <v/>
      </c>
      <c r="BG30" s="94" t="str">
        <f>IF(競技者データ入力シート!$AH35="","",data!$R31&amp;data!$AP31)</f>
        <v/>
      </c>
      <c r="BH30" s="94" t="str">
        <f>IF(競技者データ入力シート!AH35="","",COUNTIF('NANS Data'!$BB$2:BB30,'NANS Data'!BB30))</f>
        <v/>
      </c>
      <c r="BI30" s="94" t="str">
        <f t="shared" si="3"/>
        <v/>
      </c>
      <c r="BJ30" s="94" t="str">
        <f t="shared" si="4"/>
        <v/>
      </c>
      <c r="BK30" s="94" t="str">
        <f>IF(競技者データ入力シート!AH35="","",data!AM31)</f>
        <v/>
      </c>
      <c r="BL30" s="94" t="str">
        <f>ASC(IF(競技者データ入力シート!AH35="","",競技者データ入力シート!AF35))</f>
        <v/>
      </c>
    </row>
    <row r="31" spans="2:64">
      <c r="B31" t="str">
        <f>IF(競技者データ入力シート!$C36="","",競技者データ入力シート!$U$1)</f>
        <v/>
      </c>
      <c r="C31" t="str">
        <f>IF(競技者データ入力シート!$C36="","",競技者データ入力シート!$P$1)</f>
        <v/>
      </c>
      <c r="D31" t="str">
        <f>IF(競技者データ入力シート!C36="","",競技者データ入力シート!A36)</f>
        <v/>
      </c>
      <c r="E31" t="str">
        <f>IF(競技者データ入力シート!C36="","",'NANS Data'!C31&amp;'NANS Data'!D31)</f>
        <v/>
      </c>
      <c r="F31" t="str">
        <f>IF(競技者データ入力シート!C36="","",競技者データ入力シート!$U$1)</f>
        <v/>
      </c>
      <c r="I31" t="str">
        <f>ASC(IF(競技者データ入力シート!C36="","",競技者データ入力シート!B36))</f>
        <v/>
      </c>
      <c r="J31" t="str">
        <f>IF(競技者データ入力シート!C36="","",競技者データ入力シート!C36&amp;" "&amp;競技者データ入力シート!D36)</f>
        <v/>
      </c>
      <c r="K31" t="str">
        <f>ASC(IF(競技者データ入力シート!E36="","",競技者データ入力シート!E36&amp;" "&amp;競技者データ入力シート!F36))</f>
        <v/>
      </c>
      <c r="L31" t="str">
        <f t="shared" si="0"/>
        <v/>
      </c>
      <c r="M31" t="str">
        <f>ASC(IF(競技者データ入力シート!G36="","",競技者データ入力シート!G36))</f>
        <v/>
      </c>
      <c r="N31" t="str">
        <f>ASC(IF(競技者データ入力シート!O36="","",競技者データ入力シート!O36))</f>
        <v/>
      </c>
      <c r="O31" t="str">
        <f>IF(競技者データ入力シート!I36="","",競技者データ入力シート!I36)</f>
        <v/>
      </c>
      <c r="P31" t="str">
        <f>ASC(IF(競技者データ入力シート!J36="","",競技者データ入力シート!J36))</f>
        <v/>
      </c>
      <c r="Q31" t="str">
        <f>ASC(IF(競技者データ入力シート!K36="","",競技者データ入力シート!K36))</f>
        <v/>
      </c>
      <c r="R31" t="str">
        <f>ASC(IF(競技者データ入力シート!L36="","",競技者データ入力シート!L36))</f>
        <v/>
      </c>
      <c r="S31" t="str">
        <f>IF(競技者データ入力シート!N36="","",競技者データ入力シート!N36)</f>
        <v/>
      </c>
      <c r="T31" t="str">
        <f>ASC(IF(競技者データ入力シート!M36="","",競技者データ入力シート!M36))</f>
        <v/>
      </c>
      <c r="U31" s="6" t="str">
        <f>IF(競技者データ入力シート!P36="","",data!X32)</f>
        <v/>
      </c>
      <c r="V31" t="str">
        <f>ASC(IF(競技者データ入力シート!P36="","",競技者データ入力シート!Q36))</f>
        <v/>
      </c>
      <c r="Y31" s="6" t="str">
        <f>IF(競技者データ入力シート!U36="","",data!AC32)</f>
        <v/>
      </c>
      <c r="Z31" t="str">
        <f>ASC(IF(競技者データ入力シート!U36="","",競技者データ入力シート!V36))</f>
        <v/>
      </c>
      <c r="AC31" s="6" t="str">
        <f>IF(競技者データ入力シート!Z36="","",data!AH32)</f>
        <v/>
      </c>
      <c r="AD31" t="str">
        <f>ASC(IF(競技者データ入力シート!Z36="","",競技者データ入力シート!AA36))</f>
        <v/>
      </c>
      <c r="AG31" s="6" t="str">
        <f>IF(競技者データ入力シート!AE36="","",data!AM32)</f>
        <v/>
      </c>
      <c r="AH31" t="str">
        <f>ASC(IF(競技者データ入力シート!AF36="","",競技者データ入力シート!AF36))</f>
        <v/>
      </c>
      <c r="AP31" s="94" t="str">
        <f>IF(競技者データ入力シート!$X36="","",(VLOOKUP((data!$AC32&amp;data!$AF32),'NANS Data'!$CK$2:$CL$13,2,FALSE)))</f>
        <v/>
      </c>
      <c r="AQ31" s="94" t="str">
        <f>IF(競技者データ入力シート!$X36="","",$B31)</f>
        <v/>
      </c>
      <c r="AR31" s="94" t="str">
        <f>IF(競技者データ入力シート!$X36="","",data!$R32&amp;data!$AF32)</f>
        <v/>
      </c>
      <c r="AS31" s="94"/>
      <c r="AT31" s="94" t="str">
        <f>IF(競技者データ入力シート!$X36="","",data!$R32&amp;data!$AF32)</f>
        <v/>
      </c>
      <c r="AU31" s="94" t="str">
        <f>IF(競技者データ入力シート!$X36="","",data!$R32&amp;data!$AF32)</f>
        <v/>
      </c>
      <c r="AV31" s="6" t="str">
        <f>IF(競技者データ入力シート!X36="","",(COUNTIF($AP$2:AP31,AP31)))</f>
        <v/>
      </c>
      <c r="AW31" s="94" t="str">
        <f t="shared" si="1"/>
        <v/>
      </c>
      <c r="AX31" s="94" t="str">
        <f t="shared" si="2"/>
        <v/>
      </c>
      <c r="AY31" s="94" t="str">
        <f>IF(競技者データ入力シート!$X36="","",'NANS Data'!Y31)</f>
        <v/>
      </c>
      <c r="AZ31" s="94" t="str">
        <f>ASC(IF(競技者データ入力シート!X36="","",競技者データ入力シート!V36))</f>
        <v/>
      </c>
      <c r="BB31" s="94" t="str">
        <f>IF(競技者データ入力シート!$AH36="","",(VLOOKUP((data!$AM32&amp;data!$AP32),'NANS Data'!$CK$2:$CL$13,2,FALSE)))</f>
        <v/>
      </c>
      <c r="BC31" s="94" t="str">
        <f>IF(競技者データ入力シート!AH36="","",B31)</f>
        <v/>
      </c>
      <c r="BD31" s="94" t="str">
        <f>IF(競技者データ入力シート!$AH36="","",data!$R32&amp;data!$AP32)</f>
        <v/>
      </c>
      <c r="BE31" s="94"/>
      <c r="BF31" s="94" t="str">
        <f>IF(競技者データ入力シート!$AH36="","",data!$R32&amp;data!$AP32)</f>
        <v/>
      </c>
      <c r="BG31" s="94" t="str">
        <f>IF(競技者データ入力シート!$AH36="","",data!$R32&amp;data!$AP32)</f>
        <v/>
      </c>
      <c r="BH31" s="94" t="str">
        <f>IF(競技者データ入力シート!AH36="","",COUNTIF('NANS Data'!$BB$2:BB31,'NANS Data'!BB31))</f>
        <v/>
      </c>
      <c r="BI31" s="94" t="str">
        <f t="shared" si="3"/>
        <v/>
      </c>
      <c r="BJ31" s="94" t="str">
        <f t="shared" si="4"/>
        <v/>
      </c>
      <c r="BK31" s="94" t="str">
        <f>IF(競技者データ入力シート!AH36="","",data!AM32)</f>
        <v/>
      </c>
      <c r="BL31" s="94" t="str">
        <f>ASC(IF(競技者データ入力シート!AH36="","",競技者データ入力シート!AF36))</f>
        <v/>
      </c>
    </row>
    <row r="32" spans="2:64">
      <c r="B32" t="str">
        <f>IF(競技者データ入力シート!$C37="","",競技者データ入力シート!$U$1)</f>
        <v/>
      </c>
      <c r="C32" t="str">
        <f>IF(競技者データ入力シート!$C37="","",競技者データ入力シート!$P$1)</f>
        <v/>
      </c>
      <c r="D32" t="str">
        <f>IF(競技者データ入力シート!C37="","",競技者データ入力シート!A37)</f>
        <v/>
      </c>
      <c r="E32" t="str">
        <f>IF(競技者データ入力シート!C37="","",'NANS Data'!C32&amp;'NANS Data'!D32)</f>
        <v/>
      </c>
      <c r="F32" t="str">
        <f>IF(競技者データ入力シート!C37="","",競技者データ入力シート!$U$1)</f>
        <v/>
      </c>
      <c r="I32" t="str">
        <f>ASC(IF(競技者データ入力シート!C37="","",競技者データ入力シート!B37))</f>
        <v/>
      </c>
      <c r="J32" t="str">
        <f>IF(競技者データ入力シート!C37="","",競技者データ入力シート!C37&amp;" "&amp;競技者データ入力シート!D37)</f>
        <v/>
      </c>
      <c r="K32" t="str">
        <f>ASC(IF(競技者データ入力シート!E37="","",競技者データ入力シート!E37&amp;" "&amp;競技者データ入力シート!F37))</f>
        <v/>
      </c>
      <c r="L32" t="str">
        <f t="shared" si="0"/>
        <v/>
      </c>
      <c r="M32" t="str">
        <f>ASC(IF(競技者データ入力シート!G37="","",競技者データ入力シート!G37))</f>
        <v/>
      </c>
      <c r="N32" t="str">
        <f>ASC(IF(競技者データ入力シート!O37="","",競技者データ入力シート!O37))</f>
        <v/>
      </c>
      <c r="O32" t="str">
        <f>IF(競技者データ入力シート!I37="","",競技者データ入力シート!I37)</f>
        <v/>
      </c>
      <c r="P32" t="str">
        <f>ASC(IF(競技者データ入力シート!J37="","",競技者データ入力シート!J37))</f>
        <v/>
      </c>
      <c r="Q32" t="str">
        <f>ASC(IF(競技者データ入力シート!K37="","",競技者データ入力シート!K37))</f>
        <v/>
      </c>
      <c r="R32" t="str">
        <f>ASC(IF(競技者データ入力シート!L37="","",競技者データ入力シート!L37))</f>
        <v/>
      </c>
      <c r="S32" t="str">
        <f>IF(競技者データ入力シート!N37="","",競技者データ入力シート!N37)</f>
        <v/>
      </c>
      <c r="T32" t="str">
        <f>ASC(IF(競技者データ入力シート!M37="","",競技者データ入力シート!M37))</f>
        <v/>
      </c>
      <c r="U32" s="6" t="str">
        <f>IF(競技者データ入力シート!P37="","",data!X33)</f>
        <v/>
      </c>
      <c r="V32" t="str">
        <f>ASC(IF(競技者データ入力シート!P37="","",競技者データ入力シート!Q37))</f>
        <v/>
      </c>
      <c r="Y32" s="6" t="str">
        <f>IF(競技者データ入力シート!U37="","",data!AC33)</f>
        <v/>
      </c>
      <c r="Z32" t="str">
        <f>ASC(IF(競技者データ入力シート!U37="","",競技者データ入力シート!V37))</f>
        <v/>
      </c>
      <c r="AC32" s="6" t="str">
        <f>IF(競技者データ入力シート!Z37="","",data!AH33)</f>
        <v/>
      </c>
      <c r="AD32" t="str">
        <f>ASC(IF(競技者データ入力シート!Z37="","",競技者データ入力シート!AA37))</f>
        <v/>
      </c>
      <c r="AG32" s="6" t="str">
        <f>IF(競技者データ入力シート!AE37="","",data!AM33)</f>
        <v/>
      </c>
      <c r="AH32" t="str">
        <f>ASC(IF(競技者データ入力シート!AF37="","",競技者データ入力シート!AF37))</f>
        <v/>
      </c>
      <c r="AP32" s="94" t="str">
        <f>IF(競技者データ入力シート!$X37="","",(VLOOKUP((data!$AC33&amp;data!$AF33),'NANS Data'!$CK$2:$CL$13,2,FALSE)))</f>
        <v/>
      </c>
      <c r="AQ32" s="94" t="str">
        <f>IF(競技者データ入力シート!$X37="","",$B32)</f>
        <v/>
      </c>
      <c r="AR32" s="94" t="str">
        <f>IF(競技者データ入力シート!$X37="","",data!$R33&amp;data!$AF33)</f>
        <v/>
      </c>
      <c r="AS32" s="94"/>
      <c r="AT32" s="94" t="str">
        <f>IF(競技者データ入力シート!$X37="","",data!$R33&amp;data!$AF33)</f>
        <v/>
      </c>
      <c r="AU32" s="94" t="str">
        <f>IF(競技者データ入力シート!$X37="","",data!$R33&amp;data!$AF33)</f>
        <v/>
      </c>
      <c r="AV32" s="6" t="str">
        <f>IF(競技者データ入力シート!X37="","",(COUNTIF($AP$2:AP32,AP32)))</f>
        <v/>
      </c>
      <c r="AW32" s="94" t="str">
        <f t="shared" si="1"/>
        <v/>
      </c>
      <c r="AX32" s="94" t="str">
        <f t="shared" si="2"/>
        <v/>
      </c>
      <c r="AY32" s="94" t="str">
        <f>IF(競技者データ入力シート!$X37="","",'NANS Data'!Y32)</f>
        <v/>
      </c>
      <c r="AZ32" s="94" t="str">
        <f>ASC(IF(競技者データ入力シート!X37="","",競技者データ入力シート!V37))</f>
        <v/>
      </c>
      <c r="BB32" s="94" t="str">
        <f>IF(競技者データ入力シート!$AH37="","",(VLOOKUP((data!$AM33&amp;data!$AP33),'NANS Data'!$CK$2:$CL$13,2,FALSE)))</f>
        <v/>
      </c>
      <c r="BC32" s="94" t="str">
        <f>IF(競技者データ入力シート!AH37="","",B32)</f>
        <v/>
      </c>
      <c r="BD32" s="94" t="str">
        <f>IF(競技者データ入力シート!$AH37="","",data!$R33&amp;data!$AP33)</f>
        <v/>
      </c>
      <c r="BE32" s="94"/>
      <c r="BF32" s="94" t="str">
        <f>IF(競技者データ入力シート!$AH37="","",data!$R33&amp;data!$AP33)</f>
        <v/>
      </c>
      <c r="BG32" s="94" t="str">
        <f>IF(競技者データ入力シート!$AH37="","",data!$R33&amp;data!$AP33)</f>
        <v/>
      </c>
      <c r="BH32" s="94" t="str">
        <f>IF(競技者データ入力シート!AH37="","",COUNTIF('NANS Data'!$BB$2:BB32,'NANS Data'!BB32))</f>
        <v/>
      </c>
      <c r="BI32" s="94" t="str">
        <f t="shared" si="3"/>
        <v/>
      </c>
      <c r="BJ32" s="94" t="str">
        <f t="shared" si="4"/>
        <v/>
      </c>
      <c r="BK32" s="94" t="str">
        <f>IF(競技者データ入力シート!AH37="","",data!AM33)</f>
        <v/>
      </c>
      <c r="BL32" s="94" t="str">
        <f>ASC(IF(競技者データ入力シート!AH37="","",競技者データ入力シート!AF37))</f>
        <v/>
      </c>
    </row>
    <row r="33" spans="2:64">
      <c r="B33" t="str">
        <f>IF(競技者データ入力シート!$C38="","",競技者データ入力シート!$U$1)</f>
        <v/>
      </c>
      <c r="C33" t="str">
        <f>IF(競技者データ入力シート!$C38="","",競技者データ入力シート!$P$1)</f>
        <v/>
      </c>
      <c r="D33" t="str">
        <f>IF(競技者データ入力シート!C38="","",競技者データ入力シート!A38)</f>
        <v/>
      </c>
      <c r="E33" t="str">
        <f>IF(競技者データ入力シート!C38="","",'NANS Data'!C33&amp;'NANS Data'!D33)</f>
        <v/>
      </c>
      <c r="F33" t="str">
        <f>IF(競技者データ入力シート!C38="","",競技者データ入力シート!$U$1)</f>
        <v/>
      </c>
      <c r="I33" t="str">
        <f>ASC(IF(競技者データ入力シート!C38="","",競技者データ入力シート!B38))</f>
        <v/>
      </c>
      <c r="J33" t="str">
        <f>IF(競技者データ入力シート!C38="","",競技者データ入力シート!C38&amp;" "&amp;競技者データ入力シート!D38)</f>
        <v/>
      </c>
      <c r="K33" t="str">
        <f>ASC(IF(競技者データ入力シート!E38="","",競技者データ入力シート!E38&amp;" "&amp;競技者データ入力シート!F38))</f>
        <v/>
      </c>
      <c r="L33" t="str">
        <f t="shared" si="0"/>
        <v/>
      </c>
      <c r="M33" t="str">
        <f>ASC(IF(競技者データ入力シート!G38="","",競技者データ入力シート!G38))</f>
        <v/>
      </c>
      <c r="N33" t="str">
        <f>ASC(IF(競技者データ入力シート!O38="","",競技者データ入力シート!O38))</f>
        <v/>
      </c>
      <c r="O33" t="str">
        <f>IF(競技者データ入力シート!I38="","",競技者データ入力シート!I38)</f>
        <v/>
      </c>
      <c r="P33" t="str">
        <f>ASC(IF(競技者データ入力シート!J38="","",競技者データ入力シート!J38))</f>
        <v/>
      </c>
      <c r="Q33" t="str">
        <f>ASC(IF(競技者データ入力シート!K38="","",競技者データ入力シート!K38))</f>
        <v/>
      </c>
      <c r="R33" t="str">
        <f>ASC(IF(競技者データ入力シート!L38="","",競技者データ入力シート!L38))</f>
        <v/>
      </c>
      <c r="S33" t="str">
        <f>IF(競技者データ入力シート!N38="","",競技者データ入力シート!N38)</f>
        <v/>
      </c>
      <c r="T33" t="str">
        <f>ASC(IF(競技者データ入力シート!M38="","",競技者データ入力シート!M38))</f>
        <v/>
      </c>
      <c r="U33" s="6" t="str">
        <f>IF(競技者データ入力シート!P38="","",data!X34)</f>
        <v/>
      </c>
      <c r="V33" t="str">
        <f>ASC(IF(競技者データ入力シート!P38="","",競技者データ入力シート!Q38))</f>
        <v/>
      </c>
      <c r="Y33" s="6" t="str">
        <f>IF(競技者データ入力シート!U38="","",data!AC34)</f>
        <v/>
      </c>
      <c r="Z33" t="str">
        <f>ASC(IF(競技者データ入力シート!U38="","",競技者データ入力シート!V38))</f>
        <v/>
      </c>
      <c r="AC33" s="6" t="str">
        <f>IF(競技者データ入力シート!Z38="","",data!AH34)</f>
        <v/>
      </c>
      <c r="AD33" t="str">
        <f>ASC(IF(競技者データ入力シート!Z38="","",競技者データ入力シート!AA38))</f>
        <v/>
      </c>
      <c r="AG33" s="6" t="str">
        <f>IF(競技者データ入力シート!AE38="","",data!AM34)</f>
        <v/>
      </c>
      <c r="AH33" t="str">
        <f>ASC(IF(競技者データ入力シート!AF38="","",競技者データ入力シート!AF38))</f>
        <v/>
      </c>
      <c r="AP33" s="94" t="str">
        <f>IF(競技者データ入力シート!$X38="","",(VLOOKUP((data!$AC34&amp;data!$AF34),'NANS Data'!$CK$2:$CL$13,2,FALSE)))</f>
        <v/>
      </c>
      <c r="AQ33" s="94" t="str">
        <f>IF(競技者データ入力シート!$X38="","",$B33)</f>
        <v/>
      </c>
      <c r="AR33" s="94" t="str">
        <f>IF(競技者データ入力シート!$X38="","",data!$R34&amp;data!$AF34)</f>
        <v/>
      </c>
      <c r="AS33" s="94"/>
      <c r="AT33" s="94" t="str">
        <f>IF(競技者データ入力シート!$X38="","",data!$R34&amp;data!$AF34)</f>
        <v/>
      </c>
      <c r="AU33" s="94" t="str">
        <f>IF(競技者データ入力シート!$X38="","",data!$R34&amp;data!$AF34)</f>
        <v/>
      </c>
      <c r="AV33" s="6" t="str">
        <f>IF(競技者データ入力シート!X38="","",(COUNTIF($AP$2:AP33,AP33)))</f>
        <v/>
      </c>
      <c r="AW33" s="94" t="str">
        <f t="shared" si="1"/>
        <v/>
      </c>
      <c r="AX33" s="94" t="str">
        <f t="shared" si="2"/>
        <v/>
      </c>
      <c r="AY33" s="94" t="str">
        <f>IF(競技者データ入力シート!$X38="","",'NANS Data'!Y33)</f>
        <v/>
      </c>
      <c r="AZ33" s="94" t="str">
        <f>ASC(IF(競技者データ入力シート!X38="","",競技者データ入力シート!V38))</f>
        <v/>
      </c>
      <c r="BB33" s="94" t="str">
        <f>IF(競技者データ入力シート!$AH38="","",(VLOOKUP((data!$AM34&amp;data!$AP34),'NANS Data'!$CK$2:$CL$13,2,FALSE)))</f>
        <v/>
      </c>
      <c r="BC33" s="94" t="str">
        <f>IF(競技者データ入力シート!AH38="","",B33)</f>
        <v/>
      </c>
      <c r="BD33" s="94" t="str">
        <f>IF(競技者データ入力シート!$AH38="","",data!$R34&amp;data!$AP34)</f>
        <v/>
      </c>
      <c r="BE33" s="94"/>
      <c r="BF33" s="94" t="str">
        <f>IF(競技者データ入力シート!$AH38="","",data!$R34&amp;data!$AP34)</f>
        <v/>
      </c>
      <c r="BG33" s="94" t="str">
        <f>IF(競技者データ入力シート!$AH38="","",data!$R34&amp;data!$AP34)</f>
        <v/>
      </c>
      <c r="BH33" s="94" t="str">
        <f>IF(競技者データ入力シート!AH38="","",COUNTIF('NANS Data'!$BB$2:BB33,'NANS Data'!BB33))</f>
        <v/>
      </c>
      <c r="BI33" s="94" t="str">
        <f t="shared" si="3"/>
        <v/>
      </c>
      <c r="BJ33" s="94" t="str">
        <f t="shared" si="4"/>
        <v/>
      </c>
      <c r="BK33" s="94" t="str">
        <f>IF(競技者データ入力シート!AH38="","",data!AM34)</f>
        <v/>
      </c>
      <c r="BL33" s="94" t="str">
        <f>ASC(IF(競技者データ入力シート!AH38="","",競技者データ入力シート!AF38))</f>
        <v/>
      </c>
    </row>
    <row r="34" spans="2:64">
      <c r="B34" t="str">
        <f>IF(競技者データ入力シート!$C39="","",競技者データ入力シート!$U$1)</f>
        <v/>
      </c>
      <c r="C34" t="str">
        <f>IF(競技者データ入力シート!$C39="","",競技者データ入力シート!$P$1)</f>
        <v/>
      </c>
      <c r="D34" t="str">
        <f>IF(競技者データ入力シート!C39="","",競技者データ入力シート!A39)</f>
        <v/>
      </c>
      <c r="E34" t="str">
        <f>IF(競技者データ入力シート!C39="","",'NANS Data'!C34&amp;'NANS Data'!D34)</f>
        <v/>
      </c>
      <c r="F34" t="str">
        <f>IF(競技者データ入力シート!C39="","",競技者データ入力シート!$U$1)</f>
        <v/>
      </c>
      <c r="I34" t="str">
        <f>ASC(IF(競技者データ入力シート!C39="","",競技者データ入力シート!B39))</f>
        <v/>
      </c>
      <c r="J34" t="str">
        <f>IF(競技者データ入力シート!C39="","",競技者データ入力シート!C39&amp;" "&amp;競技者データ入力シート!D39)</f>
        <v/>
      </c>
      <c r="K34" t="str">
        <f>ASC(IF(競技者データ入力シート!E39="","",競技者データ入力シート!E39&amp;" "&amp;競技者データ入力シート!F39))</f>
        <v/>
      </c>
      <c r="L34" t="str">
        <f t="shared" si="0"/>
        <v/>
      </c>
      <c r="M34" t="str">
        <f>ASC(IF(競技者データ入力シート!G39="","",競技者データ入力シート!G39))</f>
        <v/>
      </c>
      <c r="N34" t="str">
        <f>ASC(IF(競技者データ入力シート!O39="","",競技者データ入力シート!O39))</f>
        <v/>
      </c>
      <c r="O34" t="str">
        <f>IF(競技者データ入力シート!I39="","",競技者データ入力シート!I39)</f>
        <v/>
      </c>
      <c r="P34" t="str">
        <f>ASC(IF(競技者データ入力シート!J39="","",競技者データ入力シート!J39))</f>
        <v/>
      </c>
      <c r="Q34" t="str">
        <f>ASC(IF(競技者データ入力シート!K39="","",競技者データ入力シート!K39))</f>
        <v/>
      </c>
      <c r="R34" t="str">
        <f>ASC(IF(競技者データ入力シート!L39="","",競技者データ入力シート!L39))</f>
        <v/>
      </c>
      <c r="S34" t="str">
        <f>IF(競技者データ入力シート!N39="","",競技者データ入力シート!N39)</f>
        <v/>
      </c>
      <c r="T34" t="str">
        <f>ASC(IF(競技者データ入力シート!M39="","",競技者データ入力シート!M39))</f>
        <v/>
      </c>
      <c r="U34" s="6" t="str">
        <f>IF(競技者データ入力シート!P39="","",data!X35)</f>
        <v/>
      </c>
      <c r="V34" t="str">
        <f>ASC(IF(競技者データ入力シート!P39="","",競技者データ入力シート!Q39))</f>
        <v/>
      </c>
      <c r="Y34" s="6" t="str">
        <f>IF(競技者データ入力シート!U39="","",data!AC35)</f>
        <v/>
      </c>
      <c r="Z34" t="str">
        <f>ASC(IF(競技者データ入力シート!U39="","",競技者データ入力シート!V39))</f>
        <v/>
      </c>
      <c r="AC34" s="6" t="str">
        <f>IF(競技者データ入力シート!Z39="","",data!AH35)</f>
        <v/>
      </c>
      <c r="AD34" t="str">
        <f>ASC(IF(競技者データ入力シート!Z39="","",競技者データ入力シート!AA39))</f>
        <v/>
      </c>
      <c r="AG34" s="6" t="str">
        <f>IF(競技者データ入力シート!AE39="","",data!AM35)</f>
        <v/>
      </c>
      <c r="AH34" t="str">
        <f>ASC(IF(競技者データ入力シート!AF39="","",競技者データ入力シート!AF39))</f>
        <v/>
      </c>
      <c r="AP34" s="94" t="str">
        <f>IF(競技者データ入力シート!$X39="","",(VLOOKUP((data!$AC35&amp;data!$AF35),'NANS Data'!$CK$2:$CL$13,2,FALSE)))</f>
        <v/>
      </c>
      <c r="AQ34" s="94" t="str">
        <f>IF(競技者データ入力シート!$X39="","",$B34)</f>
        <v/>
      </c>
      <c r="AR34" s="94" t="str">
        <f>IF(競技者データ入力シート!$X39="","",data!$R35&amp;data!$AF35)</f>
        <v/>
      </c>
      <c r="AS34" s="94"/>
      <c r="AT34" s="94" t="str">
        <f>IF(競技者データ入力シート!$X39="","",data!$R35&amp;data!$AF35)</f>
        <v/>
      </c>
      <c r="AU34" s="94" t="str">
        <f>IF(競技者データ入力シート!$X39="","",data!$R35&amp;data!$AF35)</f>
        <v/>
      </c>
      <c r="AV34" s="6" t="str">
        <f>IF(競技者データ入力シート!X39="","",(COUNTIF($AP$2:AP34,AP34)))</f>
        <v/>
      </c>
      <c r="AW34" s="94" t="str">
        <f t="shared" si="1"/>
        <v/>
      </c>
      <c r="AX34" s="94" t="str">
        <f t="shared" si="2"/>
        <v/>
      </c>
      <c r="AY34" s="94" t="str">
        <f>IF(競技者データ入力シート!$X39="","",'NANS Data'!Y34)</f>
        <v/>
      </c>
      <c r="AZ34" s="94" t="str">
        <f>ASC(IF(競技者データ入力シート!X39="","",競技者データ入力シート!V39))</f>
        <v/>
      </c>
      <c r="BB34" s="94" t="str">
        <f>IF(競技者データ入力シート!$AH39="","",(VLOOKUP((data!$AM35&amp;data!$AP35),'NANS Data'!$CK$2:$CL$13,2,FALSE)))</f>
        <v/>
      </c>
      <c r="BC34" s="94" t="str">
        <f>IF(競技者データ入力シート!AH39="","",B34)</f>
        <v/>
      </c>
      <c r="BD34" s="94" t="str">
        <f>IF(競技者データ入力シート!$AH39="","",data!$R35&amp;data!$AP35)</f>
        <v/>
      </c>
      <c r="BE34" s="94"/>
      <c r="BF34" s="94" t="str">
        <f>IF(競技者データ入力シート!$AH39="","",data!$R35&amp;data!$AP35)</f>
        <v/>
      </c>
      <c r="BG34" s="94" t="str">
        <f>IF(競技者データ入力シート!$AH39="","",data!$R35&amp;data!$AP35)</f>
        <v/>
      </c>
      <c r="BH34" s="94" t="str">
        <f>IF(競技者データ入力シート!AH39="","",COUNTIF('NANS Data'!$BB$2:BB34,'NANS Data'!BB34))</f>
        <v/>
      </c>
      <c r="BI34" s="94" t="str">
        <f t="shared" si="3"/>
        <v/>
      </c>
      <c r="BJ34" s="94" t="str">
        <f t="shared" si="4"/>
        <v/>
      </c>
      <c r="BK34" s="94" t="str">
        <f>IF(競技者データ入力シート!AH39="","",data!AM35)</f>
        <v/>
      </c>
      <c r="BL34" s="94" t="str">
        <f>ASC(IF(競技者データ入力シート!AH39="","",競技者データ入力シート!AF39))</f>
        <v/>
      </c>
    </row>
    <row r="35" spans="2:64">
      <c r="B35" t="str">
        <f>IF(競技者データ入力シート!$C40="","",競技者データ入力シート!$U$1)</f>
        <v/>
      </c>
      <c r="C35" t="str">
        <f>IF(競技者データ入力シート!$C40="","",競技者データ入力シート!$P$1)</f>
        <v/>
      </c>
      <c r="D35" t="str">
        <f>IF(競技者データ入力シート!C40="","",競技者データ入力シート!A40)</f>
        <v/>
      </c>
      <c r="E35" t="str">
        <f>IF(競技者データ入力シート!C40="","",'NANS Data'!C35&amp;'NANS Data'!D35)</f>
        <v/>
      </c>
      <c r="F35" t="str">
        <f>IF(競技者データ入力シート!C40="","",競技者データ入力シート!$U$1)</f>
        <v/>
      </c>
      <c r="I35" t="str">
        <f>ASC(IF(競技者データ入力シート!C40="","",競技者データ入力シート!B40))</f>
        <v/>
      </c>
      <c r="J35" t="str">
        <f>IF(競技者データ入力シート!C40="","",競技者データ入力シート!C40&amp;" "&amp;競技者データ入力シート!D40)</f>
        <v/>
      </c>
      <c r="K35" t="str">
        <f>ASC(IF(競技者データ入力シート!E40="","",競技者データ入力シート!E40&amp;" "&amp;競技者データ入力シート!F40))</f>
        <v/>
      </c>
      <c r="L35" t="str">
        <f t="shared" si="0"/>
        <v/>
      </c>
      <c r="M35" t="str">
        <f>ASC(IF(競技者データ入力シート!G40="","",競技者データ入力シート!G40))</f>
        <v/>
      </c>
      <c r="N35" t="str">
        <f>ASC(IF(競技者データ入力シート!O40="","",競技者データ入力シート!O40))</f>
        <v/>
      </c>
      <c r="O35" t="str">
        <f>IF(競技者データ入力シート!I40="","",競技者データ入力シート!I40)</f>
        <v/>
      </c>
      <c r="P35" t="str">
        <f>ASC(IF(競技者データ入力シート!J40="","",競技者データ入力シート!J40))</f>
        <v/>
      </c>
      <c r="Q35" t="str">
        <f>ASC(IF(競技者データ入力シート!K40="","",競技者データ入力シート!K40))</f>
        <v/>
      </c>
      <c r="R35" t="str">
        <f>ASC(IF(競技者データ入力シート!L40="","",競技者データ入力シート!L40))</f>
        <v/>
      </c>
      <c r="S35" t="str">
        <f>IF(競技者データ入力シート!N40="","",競技者データ入力シート!N40)</f>
        <v/>
      </c>
      <c r="T35" t="str">
        <f>ASC(IF(競技者データ入力シート!M40="","",競技者データ入力シート!M40))</f>
        <v/>
      </c>
      <c r="U35" s="6" t="str">
        <f>IF(競技者データ入力シート!P40="","",data!X36)</f>
        <v/>
      </c>
      <c r="V35" t="str">
        <f>ASC(IF(競技者データ入力シート!P40="","",競技者データ入力シート!Q40))</f>
        <v/>
      </c>
      <c r="Y35" s="6" t="str">
        <f>IF(競技者データ入力シート!U40="","",data!AC36)</f>
        <v/>
      </c>
      <c r="Z35" t="str">
        <f>ASC(IF(競技者データ入力シート!U40="","",競技者データ入力シート!V40))</f>
        <v/>
      </c>
      <c r="AC35" s="6" t="str">
        <f>IF(競技者データ入力シート!Z40="","",data!AH36)</f>
        <v/>
      </c>
      <c r="AD35" t="str">
        <f>ASC(IF(競技者データ入力シート!Z40="","",競技者データ入力シート!AA40))</f>
        <v/>
      </c>
      <c r="AG35" s="6" t="str">
        <f>IF(競技者データ入力シート!AE40="","",data!AM36)</f>
        <v/>
      </c>
      <c r="AH35" t="str">
        <f>ASC(IF(競技者データ入力シート!AF40="","",競技者データ入力シート!AF40))</f>
        <v/>
      </c>
      <c r="AP35" s="94" t="str">
        <f>IF(競技者データ入力シート!$X40="","",(VLOOKUP((data!$AC36&amp;data!$AF36),'NANS Data'!$CK$2:$CL$13,2,FALSE)))</f>
        <v/>
      </c>
      <c r="AQ35" s="94" t="str">
        <f>IF(競技者データ入力シート!$X40="","",$B35)</f>
        <v/>
      </c>
      <c r="AR35" s="94" t="str">
        <f>IF(競技者データ入力シート!$X40="","",data!$R36&amp;data!$AF36)</f>
        <v/>
      </c>
      <c r="AS35" s="94"/>
      <c r="AT35" s="94" t="str">
        <f>IF(競技者データ入力シート!$X40="","",data!$R36&amp;data!$AF36)</f>
        <v/>
      </c>
      <c r="AU35" s="94" t="str">
        <f>IF(競技者データ入力シート!$X40="","",data!$R36&amp;data!$AF36)</f>
        <v/>
      </c>
      <c r="AV35" s="6" t="str">
        <f>IF(競技者データ入力シート!X40="","",(COUNTIF($AP$2:AP35,AP35)))</f>
        <v/>
      </c>
      <c r="AW35" s="94" t="str">
        <f t="shared" si="1"/>
        <v/>
      </c>
      <c r="AX35" s="94" t="str">
        <f t="shared" si="2"/>
        <v/>
      </c>
      <c r="AY35" s="94" t="str">
        <f>IF(競技者データ入力シート!$X40="","",'NANS Data'!Y35)</f>
        <v/>
      </c>
      <c r="AZ35" s="94" t="str">
        <f>ASC(IF(競技者データ入力シート!X40="","",競技者データ入力シート!V40))</f>
        <v/>
      </c>
      <c r="BB35" s="94" t="str">
        <f>IF(競技者データ入力シート!$AH40="","",(VLOOKUP((data!$AM36&amp;data!$AP36),'NANS Data'!$CK$2:$CL$13,2,FALSE)))</f>
        <v/>
      </c>
      <c r="BC35" s="94" t="str">
        <f>IF(競技者データ入力シート!AH40="","",B35)</f>
        <v/>
      </c>
      <c r="BD35" s="94" t="str">
        <f>IF(競技者データ入力シート!$AH40="","",data!$R36&amp;data!$AP36)</f>
        <v/>
      </c>
      <c r="BE35" s="94"/>
      <c r="BF35" s="94" t="str">
        <f>IF(競技者データ入力シート!$AH40="","",data!$R36&amp;data!$AP36)</f>
        <v/>
      </c>
      <c r="BG35" s="94" t="str">
        <f>IF(競技者データ入力シート!$AH40="","",data!$R36&amp;data!$AP36)</f>
        <v/>
      </c>
      <c r="BH35" s="94" t="str">
        <f>IF(競技者データ入力シート!AH40="","",COUNTIF('NANS Data'!$BB$2:BB35,'NANS Data'!BB35))</f>
        <v/>
      </c>
      <c r="BI35" s="94" t="str">
        <f t="shared" si="3"/>
        <v/>
      </c>
      <c r="BJ35" s="94" t="str">
        <f t="shared" si="4"/>
        <v/>
      </c>
      <c r="BK35" s="94" t="str">
        <f>IF(競技者データ入力シート!AH40="","",data!AM36)</f>
        <v/>
      </c>
      <c r="BL35" s="94" t="str">
        <f>ASC(IF(競技者データ入力シート!AH40="","",競技者データ入力シート!AF40))</f>
        <v/>
      </c>
    </row>
    <row r="36" spans="2:64">
      <c r="B36" t="str">
        <f>IF(競技者データ入力シート!$C41="","",競技者データ入力シート!$U$1)</f>
        <v/>
      </c>
      <c r="C36" t="str">
        <f>IF(競技者データ入力シート!$C41="","",競技者データ入力シート!$P$1)</f>
        <v/>
      </c>
      <c r="D36" t="str">
        <f>IF(競技者データ入力シート!C41="","",競技者データ入力シート!A41)</f>
        <v/>
      </c>
      <c r="E36" t="str">
        <f>IF(競技者データ入力シート!C41="","",'NANS Data'!C36&amp;'NANS Data'!D36)</f>
        <v/>
      </c>
      <c r="F36" t="str">
        <f>IF(競技者データ入力シート!C41="","",競技者データ入力シート!$U$1)</f>
        <v/>
      </c>
      <c r="I36" t="str">
        <f>ASC(IF(競技者データ入力シート!C41="","",競技者データ入力シート!B41))</f>
        <v/>
      </c>
      <c r="J36" t="str">
        <f>IF(競技者データ入力シート!C41="","",競技者データ入力シート!C41&amp;" "&amp;競技者データ入力シート!D41)</f>
        <v/>
      </c>
      <c r="K36" t="str">
        <f>ASC(IF(競技者データ入力シート!E41="","",競技者データ入力シート!E41&amp;" "&amp;競技者データ入力シート!F41))</f>
        <v/>
      </c>
      <c r="L36" t="str">
        <f t="shared" si="0"/>
        <v/>
      </c>
      <c r="M36" t="str">
        <f>ASC(IF(競技者データ入力シート!G41="","",競技者データ入力シート!G41))</f>
        <v/>
      </c>
      <c r="N36" t="str">
        <f>ASC(IF(競技者データ入力シート!O41="","",競技者データ入力シート!O41))</f>
        <v/>
      </c>
      <c r="O36" t="str">
        <f>IF(競技者データ入力シート!I41="","",競技者データ入力シート!I41)</f>
        <v/>
      </c>
      <c r="P36" t="str">
        <f>ASC(IF(競技者データ入力シート!J41="","",競技者データ入力シート!J41))</f>
        <v/>
      </c>
      <c r="Q36" t="str">
        <f>ASC(IF(競技者データ入力シート!K41="","",競技者データ入力シート!K41))</f>
        <v/>
      </c>
      <c r="R36" t="str">
        <f>ASC(IF(競技者データ入力シート!L41="","",競技者データ入力シート!L41))</f>
        <v/>
      </c>
      <c r="S36" t="str">
        <f>IF(競技者データ入力シート!N41="","",競技者データ入力シート!N41)</f>
        <v/>
      </c>
      <c r="T36" t="str">
        <f>ASC(IF(競技者データ入力シート!M41="","",競技者データ入力シート!M41))</f>
        <v/>
      </c>
      <c r="U36" s="6" t="str">
        <f>IF(競技者データ入力シート!P41="","",data!X37)</f>
        <v/>
      </c>
      <c r="V36" t="str">
        <f>ASC(IF(競技者データ入力シート!P41="","",競技者データ入力シート!Q41))</f>
        <v/>
      </c>
      <c r="Y36" s="6" t="str">
        <f>IF(競技者データ入力シート!U41="","",data!AC37)</f>
        <v/>
      </c>
      <c r="Z36" t="str">
        <f>ASC(IF(競技者データ入力シート!U41="","",競技者データ入力シート!V41))</f>
        <v/>
      </c>
      <c r="AC36" s="6" t="str">
        <f>IF(競技者データ入力シート!Z41="","",data!AH37)</f>
        <v/>
      </c>
      <c r="AD36" t="str">
        <f>ASC(IF(競技者データ入力シート!Z41="","",競技者データ入力シート!AA41))</f>
        <v/>
      </c>
      <c r="AG36" s="6" t="str">
        <f>IF(競技者データ入力シート!AE41="","",data!AM37)</f>
        <v/>
      </c>
      <c r="AH36" t="str">
        <f>ASC(IF(競技者データ入力シート!AF41="","",競技者データ入力シート!AF41))</f>
        <v/>
      </c>
      <c r="AP36" s="94" t="str">
        <f>IF(競技者データ入力シート!$X41="","",(VLOOKUP((data!$AC37&amp;data!$AF37),'NANS Data'!$CK$2:$CL$13,2,FALSE)))</f>
        <v/>
      </c>
      <c r="AQ36" s="94" t="str">
        <f>IF(競技者データ入力シート!$X41="","",$B36)</f>
        <v/>
      </c>
      <c r="AR36" s="94" t="str">
        <f>IF(競技者データ入力シート!$X41="","",data!$R37&amp;data!$AF37)</f>
        <v/>
      </c>
      <c r="AS36" s="94"/>
      <c r="AT36" s="94" t="str">
        <f>IF(競技者データ入力シート!$X41="","",data!$R37&amp;data!$AF37)</f>
        <v/>
      </c>
      <c r="AU36" s="94" t="str">
        <f>IF(競技者データ入力シート!$X41="","",data!$R37&amp;data!$AF37)</f>
        <v/>
      </c>
      <c r="AV36" s="6" t="str">
        <f>IF(競技者データ入力シート!X41="","",(COUNTIF($AP$2:AP36,AP36)))</f>
        <v/>
      </c>
      <c r="AW36" s="94" t="str">
        <f t="shared" si="1"/>
        <v/>
      </c>
      <c r="AX36" s="94" t="str">
        <f t="shared" si="2"/>
        <v/>
      </c>
      <c r="AY36" s="94" t="str">
        <f>IF(競技者データ入力シート!$X41="","",'NANS Data'!Y36)</f>
        <v/>
      </c>
      <c r="AZ36" s="94" t="str">
        <f>ASC(IF(競技者データ入力シート!X41="","",競技者データ入力シート!V41))</f>
        <v/>
      </c>
      <c r="BB36" s="94" t="str">
        <f>IF(競技者データ入力シート!$AH41="","",(VLOOKUP((data!$AM37&amp;data!$AP37),'NANS Data'!$CK$2:$CL$13,2,FALSE)))</f>
        <v/>
      </c>
      <c r="BC36" s="94" t="str">
        <f>IF(競技者データ入力シート!AH41="","",B36)</f>
        <v/>
      </c>
      <c r="BD36" s="94" t="str">
        <f>IF(競技者データ入力シート!$AH41="","",data!$R37&amp;data!$AP37)</f>
        <v/>
      </c>
      <c r="BE36" s="94"/>
      <c r="BF36" s="94" t="str">
        <f>IF(競技者データ入力シート!$AH41="","",data!$R37&amp;data!$AP37)</f>
        <v/>
      </c>
      <c r="BG36" s="94" t="str">
        <f>IF(競技者データ入力シート!$AH41="","",data!$R37&amp;data!$AP37)</f>
        <v/>
      </c>
      <c r="BH36" s="94" t="str">
        <f>IF(競技者データ入力シート!AH41="","",COUNTIF('NANS Data'!$BB$2:BB36,'NANS Data'!BB36))</f>
        <v/>
      </c>
      <c r="BI36" s="94" t="str">
        <f t="shared" si="3"/>
        <v/>
      </c>
      <c r="BJ36" s="94" t="str">
        <f t="shared" si="4"/>
        <v/>
      </c>
      <c r="BK36" s="94" t="str">
        <f>IF(競技者データ入力シート!AH41="","",data!AM37)</f>
        <v/>
      </c>
      <c r="BL36" s="94" t="str">
        <f>ASC(IF(競技者データ入力シート!AH41="","",競技者データ入力シート!AF41))</f>
        <v/>
      </c>
    </row>
    <row r="37" spans="2:64">
      <c r="B37" t="str">
        <f>IF(競技者データ入力シート!$C42="","",競技者データ入力シート!$U$1)</f>
        <v/>
      </c>
      <c r="C37" t="str">
        <f>IF(競技者データ入力シート!$C42="","",競技者データ入力シート!$P$1)</f>
        <v/>
      </c>
      <c r="D37" t="str">
        <f>IF(競技者データ入力シート!C42="","",競技者データ入力シート!A42)</f>
        <v/>
      </c>
      <c r="E37" t="str">
        <f>IF(競技者データ入力シート!C42="","",'NANS Data'!C37&amp;'NANS Data'!D37)</f>
        <v/>
      </c>
      <c r="F37" t="str">
        <f>IF(競技者データ入力シート!C42="","",競技者データ入力シート!$U$1)</f>
        <v/>
      </c>
      <c r="I37" t="str">
        <f>ASC(IF(競技者データ入力シート!C42="","",競技者データ入力シート!B42))</f>
        <v/>
      </c>
      <c r="J37" t="str">
        <f>IF(競技者データ入力シート!C42="","",競技者データ入力シート!C42&amp;" "&amp;競技者データ入力シート!D42)</f>
        <v/>
      </c>
      <c r="K37" t="str">
        <f>ASC(IF(競技者データ入力シート!E42="","",競技者データ入力シート!E42&amp;" "&amp;競技者データ入力シート!F42))</f>
        <v/>
      </c>
      <c r="L37" t="str">
        <f t="shared" si="0"/>
        <v/>
      </c>
      <c r="M37" t="str">
        <f>ASC(IF(競技者データ入力シート!G42="","",競技者データ入力シート!G42))</f>
        <v/>
      </c>
      <c r="N37" t="str">
        <f>ASC(IF(競技者データ入力シート!O42="","",競技者データ入力シート!O42))</f>
        <v/>
      </c>
      <c r="O37" t="str">
        <f>IF(競技者データ入力シート!I42="","",競技者データ入力シート!I42)</f>
        <v/>
      </c>
      <c r="P37" t="str">
        <f>ASC(IF(競技者データ入力シート!J42="","",競技者データ入力シート!J42))</f>
        <v/>
      </c>
      <c r="Q37" t="str">
        <f>ASC(IF(競技者データ入力シート!K42="","",競技者データ入力シート!K42))</f>
        <v/>
      </c>
      <c r="R37" t="str">
        <f>ASC(IF(競技者データ入力シート!L42="","",競技者データ入力シート!L42))</f>
        <v/>
      </c>
      <c r="S37" t="str">
        <f>IF(競技者データ入力シート!N42="","",競技者データ入力シート!N42)</f>
        <v/>
      </c>
      <c r="T37" t="str">
        <f>ASC(IF(競技者データ入力シート!M42="","",競技者データ入力シート!M42))</f>
        <v/>
      </c>
      <c r="U37" s="6" t="str">
        <f>IF(競技者データ入力シート!P42="","",data!X38)</f>
        <v/>
      </c>
      <c r="V37" t="str">
        <f>ASC(IF(競技者データ入力シート!P42="","",競技者データ入力シート!Q42))</f>
        <v/>
      </c>
      <c r="Y37" s="6" t="str">
        <f>IF(競技者データ入力シート!U42="","",data!AC38)</f>
        <v/>
      </c>
      <c r="Z37" t="str">
        <f>ASC(IF(競技者データ入力シート!U42="","",競技者データ入力シート!V42))</f>
        <v/>
      </c>
      <c r="AC37" s="6" t="str">
        <f>IF(競技者データ入力シート!Z42="","",data!AH38)</f>
        <v/>
      </c>
      <c r="AD37" t="str">
        <f>ASC(IF(競技者データ入力シート!Z42="","",競技者データ入力シート!AA42))</f>
        <v/>
      </c>
      <c r="AG37" s="6" t="str">
        <f>IF(競技者データ入力シート!AE42="","",data!AM38)</f>
        <v/>
      </c>
      <c r="AH37" t="str">
        <f>ASC(IF(競技者データ入力シート!AF42="","",競技者データ入力シート!AF42))</f>
        <v/>
      </c>
      <c r="AP37" s="94" t="str">
        <f>IF(競技者データ入力シート!$X42="","",(VLOOKUP((data!$AC38&amp;data!$AF38),'NANS Data'!$CK$2:$CL$13,2,FALSE)))</f>
        <v/>
      </c>
      <c r="AQ37" s="94" t="str">
        <f>IF(競技者データ入力シート!$X42="","",$B37)</f>
        <v/>
      </c>
      <c r="AR37" s="94" t="str">
        <f>IF(競技者データ入力シート!$X42="","",data!$R38&amp;data!$AF38)</f>
        <v/>
      </c>
      <c r="AS37" s="94"/>
      <c r="AT37" s="94" t="str">
        <f>IF(競技者データ入力シート!$X42="","",data!$R38&amp;data!$AF38)</f>
        <v/>
      </c>
      <c r="AU37" s="94" t="str">
        <f>IF(競技者データ入力シート!$X42="","",data!$R38&amp;data!$AF38)</f>
        <v/>
      </c>
      <c r="AV37" s="6" t="str">
        <f>IF(競技者データ入力シート!X42="","",(COUNTIF($AP$2:AP37,AP37)))</f>
        <v/>
      </c>
      <c r="AW37" s="94" t="str">
        <f t="shared" si="1"/>
        <v/>
      </c>
      <c r="AX37" s="94" t="str">
        <f t="shared" si="2"/>
        <v/>
      </c>
      <c r="AY37" s="94" t="str">
        <f>IF(競技者データ入力シート!$X42="","",'NANS Data'!Y37)</f>
        <v/>
      </c>
      <c r="AZ37" s="94" t="str">
        <f>ASC(IF(競技者データ入力シート!X42="","",競技者データ入力シート!V42))</f>
        <v/>
      </c>
      <c r="BB37" s="94" t="str">
        <f>IF(競技者データ入力シート!$AH42="","",(VLOOKUP((data!$AM38&amp;data!$AP38),'NANS Data'!$CK$2:$CL$13,2,FALSE)))</f>
        <v/>
      </c>
      <c r="BC37" s="94" t="str">
        <f>IF(競技者データ入力シート!AH42="","",B37)</f>
        <v/>
      </c>
      <c r="BD37" s="94" t="str">
        <f>IF(競技者データ入力シート!$AH42="","",data!$R38&amp;data!$AP38)</f>
        <v/>
      </c>
      <c r="BE37" s="94"/>
      <c r="BF37" s="94" t="str">
        <f>IF(競技者データ入力シート!$AH42="","",data!$R38&amp;data!$AP38)</f>
        <v/>
      </c>
      <c r="BG37" s="94" t="str">
        <f>IF(競技者データ入力シート!$AH42="","",data!$R38&amp;data!$AP38)</f>
        <v/>
      </c>
      <c r="BH37" s="94" t="str">
        <f>IF(競技者データ入力シート!AH42="","",COUNTIF('NANS Data'!$BB$2:BB37,'NANS Data'!BB37))</f>
        <v/>
      </c>
      <c r="BI37" s="94" t="str">
        <f t="shared" si="3"/>
        <v/>
      </c>
      <c r="BJ37" s="94" t="str">
        <f t="shared" si="4"/>
        <v/>
      </c>
      <c r="BK37" s="94" t="str">
        <f>IF(競技者データ入力シート!AH42="","",data!AM38)</f>
        <v/>
      </c>
      <c r="BL37" s="94" t="str">
        <f>ASC(IF(競技者データ入力シート!AH42="","",競技者データ入力シート!AF42))</f>
        <v/>
      </c>
    </row>
    <row r="38" spans="2:64">
      <c r="B38" t="str">
        <f>IF(競技者データ入力シート!$C43="","",競技者データ入力シート!$U$1)</f>
        <v/>
      </c>
      <c r="C38" t="str">
        <f>IF(競技者データ入力シート!$C43="","",競技者データ入力シート!$P$1)</f>
        <v/>
      </c>
      <c r="D38" t="str">
        <f>IF(競技者データ入力シート!C43="","",競技者データ入力シート!A43)</f>
        <v/>
      </c>
      <c r="E38" t="str">
        <f>IF(競技者データ入力シート!C43="","",'NANS Data'!C38&amp;'NANS Data'!D38)</f>
        <v/>
      </c>
      <c r="F38" t="str">
        <f>IF(競技者データ入力シート!C43="","",競技者データ入力シート!$U$1)</f>
        <v/>
      </c>
      <c r="I38" t="str">
        <f>ASC(IF(競技者データ入力シート!C43="","",競技者データ入力シート!B43))</f>
        <v/>
      </c>
      <c r="J38" t="str">
        <f>IF(競技者データ入力シート!C43="","",競技者データ入力シート!C43&amp;" "&amp;競技者データ入力シート!D43)</f>
        <v/>
      </c>
      <c r="K38" t="str">
        <f>ASC(IF(競技者データ入力シート!E43="","",競技者データ入力シート!E43&amp;" "&amp;競技者データ入力シート!F43))</f>
        <v/>
      </c>
      <c r="L38" t="str">
        <f t="shared" si="0"/>
        <v/>
      </c>
      <c r="M38" t="str">
        <f>ASC(IF(競技者データ入力シート!G43="","",競技者データ入力シート!G43))</f>
        <v/>
      </c>
      <c r="N38" t="str">
        <f>ASC(IF(競技者データ入力シート!O43="","",競技者データ入力シート!O43))</f>
        <v/>
      </c>
      <c r="O38" t="str">
        <f>IF(競技者データ入力シート!I43="","",競技者データ入力シート!I43)</f>
        <v/>
      </c>
      <c r="P38" t="str">
        <f>ASC(IF(競技者データ入力シート!J43="","",競技者データ入力シート!J43))</f>
        <v/>
      </c>
      <c r="Q38" t="str">
        <f>ASC(IF(競技者データ入力シート!K43="","",競技者データ入力シート!K43))</f>
        <v/>
      </c>
      <c r="R38" t="str">
        <f>ASC(IF(競技者データ入力シート!L43="","",競技者データ入力シート!L43))</f>
        <v/>
      </c>
      <c r="S38" t="str">
        <f>IF(競技者データ入力シート!N43="","",競技者データ入力シート!N43)</f>
        <v/>
      </c>
      <c r="T38" t="str">
        <f>ASC(IF(競技者データ入力シート!M43="","",競技者データ入力シート!M43))</f>
        <v/>
      </c>
      <c r="U38" s="6" t="str">
        <f>IF(競技者データ入力シート!P43="","",data!X39)</f>
        <v/>
      </c>
      <c r="V38" t="str">
        <f>ASC(IF(競技者データ入力シート!P43="","",競技者データ入力シート!Q43))</f>
        <v/>
      </c>
      <c r="Y38" s="6" t="str">
        <f>IF(競技者データ入力シート!U43="","",data!AC39)</f>
        <v/>
      </c>
      <c r="Z38" t="str">
        <f>ASC(IF(競技者データ入力シート!U43="","",競技者データ入力シート!V43))</f>
        <v/>
      </c>
      <c r="AC38" s="6" t="str">
        <f>IF(競技者データ入力シート!Z43="","",data!AH39)</f>
        <v/>
      </c>
      <c r="AD38" t="str">
        <f>ASC(IF(競技者データ入力シート!Z43="","",競技者データ入力シート!AA43))</f>
        <v/>
      </c>
      <c r="AG38" s="6" t="str">
        <f>IF(競技者データ入力シート!AE43="","",data!AM39)</f>
        <v/>
      </c>
      <c r="AH38" t="str">
        <f>ASC(IF(競技者データ入力シート!AF43="","",競技者データ入力シート!AF43))</f>
        <v/>
      </c>
      <c r="AP38" s="94" t="str">
        <f>IF(競技者データ入力シート!$X43="","",(VLOOKUP((data!$AC39&amp;data!$AF39),'NANS Data'!$CK$2:$CL$13,2,FALSE)))</f>
        <v/>
      </c>
      <c r="AQ38" s="94" t="str">
        <f>IF(競技者データ入力シート!$X43="","",$B38)</f>
        <v/>
      </c>
      <c r="AR38" s="94" t="str">
        <f>IF(競技者データ入力シート!$X43="","",data!$R39&amp;data!$AF39)</f>
        <v/>
      </c>
      <c r="AS38" s="94"/>
      <c r="AT38" s="94" t="str">
        <f>IF(競技者データ入力シート!$X43="","",data!$R39&amp;data!$AF39)</f>
        <v/>
      </c>
      <c r="AU38" s="94" t="str">
        <f>IF(競技者データ入力シート!$X43="","",data!$R39&amp;data!$AF39)</f>
        <v/>
      </c>
      <c r="AV38" s="6" t="str">
        <f>IF(競技者データ入力シート!X43="","",(COUNTIF($AP$2:AP38,AP38)))</f>
        <v/>
      </c>
      <c r="AW38" s="94" t="str">
        <f t="shared" si="1"/>
        <v/>
      </c>
      <c r="AX38" s="94" t="str">
        <f t="shared" si="2"/>
        <v/>
      </c>
      <c r="AY38" s="94" t="str">
        <f>IF(競技者データ入力シート!$X43="","",'NANS Data'!Y38)</f>
        <v/>
      </c>
      <c r="AZ38" s="94" t="str">
        <f>ASC(IF(競技者データ入力シート!X43="","",競技者データ入力シート!V43))</f>
        <v/>
      </c>
      <c r="BB38" s="94" t="str">
        <f>IF(競技者データ入力シート!$AH43="","",(VLOOKUP((data!$AM39&amp;data!$AP39),'NANS Data'!$CK$2:$CL$13,2,FALSE)))</f>
        <v/>
      </c>
      <c r="BC38" s="94" t="str">
        <f>IF(競技者データ入力シート!AH43="","",B38)</f>
        <v/>
      </c>
      <c r="BD38" s="94" t="str">
        <f>IF(競技者データ入力シート!$AH43="","",data!$R39&amp;data!$AP39)</f>
        <v/>
      </c>
      <c r="BE38" s="94"/>
      <c r="BF38" s="94" t="str">
        <f>IF(競技者データ入力シート!$AH43="","",data!$R39&amp;data!$AP39)</f>
        <v/>
      </c>
      <c r="BG38" s="94" t="str">
        <f>IF(競技者データ入力シート!$AH43="","",data!$R39&amp;data!$AP39)</f>
        <v/>
      </c>
      <c r="BH38" s="94" t="str">
        <f>IF(競技者データ入力シート!AH43="","",COUNTIF('NANS Data'!$BB$2:BB38,'NANS Data'!BB38))</f>
        <v/>
      </c>
      <c r="BI38" s="94" t="str">
        <f t="shared" si="3"/>
        <v/>
      </c>
      <c r="BJ38" s="94" t="str">
        <f t="shared" si="4"/>
        <v/>
      </c>
      <c r="BK38" s="94" t="str">
        <f>IF(競技者データ入力シート!AH43="","",data!AM39)</f>
        <v/>
      </c>
      <c r="BL38" s="94" t="str">
        <f>ASC(IF(競技者データ入力シート!AH43="","",競技者データ入力シート!AF43))</f>
        <v/>
      </c>
    </row>
    <row r="39" spans="2:64">
      <c r="B39" t="str">
        <f>IF(競技者データ入力シート!$C44="","",競技者データ入力シート!$U$1)</f>
        <v/>
      </c>
      <c r="C39" t="str">
        <f>IF(競技者データ入力シート!$C44="","",競技者データ入力シート!$P$1)</f>
        <v/>
      </c>
      <c r="D39" t="str">
        <f>IF(競技者データ入力シート!C44="","",競技者データ入力シート!A44)</f>
        <v/>
      </c>
      <c r="E39" t="str">
        <f>IF(競技者データ入力シート!C44="","",'NANS Data'!C39&amp;'NANS Data'!D39)</f>
        <v/>
      </c>
      <c r="F39" t="str">
        <f>IF(競技者データ入力シート!C44="","",競技者データ入力シート!$U$1)</f>
        <v/>
      </c>
      <c r="I39" t="str">
        <f>ASC(IF(競技者データ入力シート!C44="","",競技者データ入力シート!B44))</f>
        <v/>
      </c>
      <c r="J39" t="str">
        <f>IF(競技者データ入力シート!C44="","",競技者データ入力シート!C44&amp;" "&amp;競技者データ入力シート!D44)</f>
        <v/>
      </c>
      <c r="K39" t="str">
        <f>ASC(IF(競技者データ入力シート!E44="","",競技者データ入力シート!E44&amp;" "&amp;競技者データ入力シート!F44))</f>
        <v/>
      </c>
      <c r="L39" t="str">
        <f t="shared" si="0"/>
        <v/>
      </c>
      <c r="M39" t="str">
        <f>ASC(IF(競技者データ入力シート!G44="","",競技者データ入力シート!G44))</f>
        <v/>
      </c>
      <c r="N39" t="str">
        <f>ASC(IF(競技者データ入力シート!O44="","",競技者データ入力シート!O44))</f>
        <v/>
      </c>
      <c r="O39" t="str">
        <f>IF(競技者データ入力シート!I44="","",競技者データ入力シート!I44)</f>
        <v/>
      </c>
      <c r="P39" t="str">
        <f>ASC(IF(競技者データ入力シート!J44="","",競技者データ入力シート!J44))</f>
        <v/>
      </c>
      <c r="Q39" t="str">
        <f>ASC(IF(競技者データ入力シート!K44="","",競技者データ入力シート!K44))</f>
        <v/>
      </c>
      <c r="R39" t="str">
        <f>ASC(IF(競技者データ入力シート!L44="","",競技者データ入力シート!L44))</f>
        <v/>
      </c>
      <c r="S39" t="str">
        <f>IF(競技者データ入力シート!N44="","",競技者データ入力シート!N44)</f>
        <v/>
      </c>
      <c r="T39" t="str">
        <f>ASC(IF(競技者データ入力シート!M44="","",競技者データ入力シート!M44))</f>
        <v/>
      </c>
      <c r="U39" s="6" t="str">
        <f>IF(競技者データ入力シート!P44="","",data!X40)</f>
        <v/>
      </c>
      <c r="V39" t="str">
        <f>ASC(IF(競技者データ入力シート!P44="","",競技者データ入力シート!Q44))</f>
        <v/>
      </c>
      <c r="Y39" s="6" t="str">
        <f>IF(競技者データ入力シート!U44="","",data!AC40)</f>
        <v/>
      </c>
      <c r="Z39" t="str">
        <f>ASC(IF(競技者データ入力シート!U44="","",競技者データ入力シート!V44))</f>
        <v/>
      </c>
      <c r="AC39" s="6" t="str">
        <f>IF(競技者データ入力シート!Z44="","",data!AH40)</f>
        <v/>
      </c>
      <c r="AD39" t="str">
        <f>ASC(IF(競技者データ入力シート!Z44="","",競技者データ入力シート!AA44))</f>
        <v/>
      </c>
      <c r="AG39" s="6" t="str">
        <f>IF(競技者データ入力シート!AE44="","",data!AM40)</f>
        <v/>
      </c>
      <c r="AH39" t="str">
        <f>ASC(IF(競技者データ入力シート!AF44="","",競技者データ入力シート!AF44))</f>
        <v/>
      </c>
      <c r="AP39" s="94" t="str">
        <f>IF(競技者データ入力シート!$X44="","",(VLOOKUP((data!$AC40&amp;data!$AF40),'NANS Data'!$CK$2:$CL$13,2,FALSE)))</f>
        <v/>
      </c>
      <c r="AQ39" s="94" t="str">
        <f>IF(競技者データ入力シート!$X44="","",$B39)</f>
        <v/>
      </c>
      <c r="AR39" s="94" t="str">
        <f>IF(競技者データ入力シート!$X44="","",data!$R40&amp;data!$AF40)</f>
        <v/>
      </c>
      <c r="AS39" s="94"/>
      <c r="AT39" s="94" t="str">
        <f>IF(競技者データ入力シート!$X44="","",data!$R40&amp;data!$AF40)</f>
        <v/>
      </c>
      <c r="AU39" s="94" t="str">
        <f>IF(競技者データ入力シート!$X44="","",data!$R40&amp;data!$AF40)</f>
        <v/>
      </c>
      <c r="AV39" s="6" t="str">
        <f>IF(競技者データ入力シート!X44="","",(COUNTIF($AP$2:AP39,AP39)))</f>
        <v/>
      </c>
      <c r="AW39" s="94" t="str">
        <f t="shared" si="1"/>
        <v/>
      </c>
      <c r="AX39" s="94" t="str">
        <f t="shared" si="2"/>
        <v/>
      </c>
      <c r="AY39" s="94" t="str">
        <f>IF(競技者データ入力シート!$X44="","",'NANS Data'!Y39)</f>
        <v/>
      </c>
      <c r="AZ39" s="94" t="str">
        <f>ASC(IF(競技者データ入力シート!X44="","",競技者データ入力シート!V44))</f>
        <v/>
      </c>
      <c r="BB39" s="94" t="str">
        <f>IF(競技者データ入力シート!$AH44="","",(VLOOKUP((data!$AM40&amp;data!$AP40),'NANS Data'!$CK$2:$CL$13,2,FALSE)))</f>
        <v/>
      </c>
      <c r="BC39" s="94" t="str">
        <f>IF(競技者データ入力シート!AH44="","",B39)</f>
        <v/>
      </c>
      <c r="BD39" s="94" t="str">
        <f>IF(競技者データ入力シート!$AH44="","",data!$R40&amp;data!$AP40)</f>
        <v/>
      </c>
      <c r="BE39" s="94"/>
      <c r="BF39" s="94" t="str">
        <f>IF(競技者データ入力シート!$AH44="","",data!$R40&amp;data!$AP40)</f>
        <v/>
      </c>
      <c r="BG39" s="94" t="str">
        <f>IF(競技者データ入力シート!$AH44="","",data!$R40&amp;data!$AP40)</f>
        <v/>
      </c>
      <c r="BH39" s="94" t="str">
        <f>IF(競技者データ入力シート!AH44="","",COUNTIF('NANS Data'!$BB$2:BB39,'NANS Data'!BB39))</f>
        <v/>
      </c>
      <c r="BI39" s="94" t="str">
        <f t="shared" si="3"/>
        <v/>
      </c>
      <c r="BJ39" s="94" t="str">
        <f t="shared" si="4"/>
        <v/>
      </c>
      <c r="BK39" s="94" t="str">
        <f>IF(競技者データ入力シート!AH44="","",data!AM40)</f>
        <v/>
      </c>
      <c r="BL39" s="94" t="str">
        <f>ASC(IF(競技者データ入力シート!AH44="","",競技者データ入力シート!AF44))</f>
        <v/>
      </c>
    </row>
    <row r="40" spans="2:64">
      <c r="B40" t="str">
        <f>IF(競技者データ入力シート!$C45="","",競技者データ入力シート!$U$1)</f>
        <v/>
      </c>
      <c r="C40" t="str">
        <f>IF(競技者データ入力シート!$C45="","",競技者データ入力シート!$P$1)</f>
        <v/>
      </c>
      <c r="D40" t="str">
        <f>IF(競技者データ入力シート!C45="","",競技者データ入力シート!A45)</f>
        <v/>
      </c>
      <c r="E40" t="str">
        <f>IF(競技者データ入力シート!C45="","",'NANS Data'!C40&amp;'NANS Data'!D40)</f>
        <v/>
      </c>
      <c r="F40" t="str">
        <f>IF(競技者データ入力シート!C45="","",競技者データ入力シート!$U$1)</f>
        <v/>
      </c>
      <c r="I40" t="str">
        <f>ASC(IF(競技者データ入力シート!C45="","",競技者データ入力シート!B45))</f>
        <v/>
      </c>
      <c r="J40" t="str">
        <f>IF(競技者データ入力シート!C45="","",競技者データ入力シート!C45&amp;" "&amp;競技者データ入力シート!D45)</f>
        <v/>
      </c>
      <c r="K40" t="str">
        <f>ASC(IF(競技者データ入力シート!E45="","",競技者データ入力シート!E45&amp;" "&amp;競技者データ入力シート!F45))</f>
        <v/>
      </c>
      <c r="L40" t="str">
        <f t="shared" si="0"/>
        <v/>
      </c>
      <c r="M40" t="str">
        <f>ASC(IF(競技者データ入力シート!G45="","",競技者データ入力シート!G45))</f>
        <v/>
      </c>
      <c r="N40" t="str">
        <f>ASC(IF(競技者データ入力シート!O45="","",競技者データ入力シート!O45))</f>
        <v/>
      </c>
      <c r="O40" t="str">
        <f>IF(競技者データ入力シート!I45="","",競技者データ入力シート!I45)</f>
        <v/>
      </c>
      <c r="P40" t="str">
        <f>ASC(IF(競技者データ入力シート!J45="","",競技者データ入力シート!J45))</f>
        <v/>
      </c>
      <c r="Q40" t="str">
        <f>ASC(IF(競技者データ入力シート!K45="","",競技者データ入力シート!K45))</f>
        <v/>
      </c>
      <c r="R40" t="str">
        <f>ASC(IF(競技者データ入力シート!L45="","",競技者データ入力シート!L45))</f>
        <v/>
      </c>
      <c r="S40" t="str">
        <f>IF(競技者データ入力シート!N45="","",競技者データ入力シート!N45)</f>
        <v/>
      </c>
      <c r="T40" t="str">
        <f>ASC(IF(競技者データ入力シート!M45="","",競技者データ入力シート!M45))</f>
        <v/>
      </c>
      <c r="U40" s="6" t="str">
        <f>IF(競技者データ入力シート!P45="","",data!X41)</f>
        <v/>
      </c>
      <c r="V40" t="str">
        <f>ASC(IF(競技者データ入力シート!P45="","",競技者データ入力シート!Q45))</f>
        <v/>
      </c>
      <c r="Y40" s="6" t="str">
        <f>IF(競技者データ入力シート!U45="","",data!AC41)</f>
        <v/>
      </c>
      <c r="Z40" t="str">
        <f>ASC(IF(競技者データ入力シート!U45="","",競技者データ入力シート!V45))</f>
        <v/>
      </c>
      <c r="AC40" s="6" t="str">
        <f>IF(競技者データ入力シート!Z45="","",data!AH41)</f>
        <v/>
      </c>
      <c r="AD40" t="str">
        <f>ASC(IF(競技者データ入力シート!Z45="","",競技者データ入力シート!AA45))</f>
        <v/>
      </c>
      <c r="AG40" s="6" t="str">
        <f>IF(競技者データ入力シート!AE45="","",data!AM41)</f>
        <v/>
      </c>
      <c r="AH40" t="str">
        <f>ASC(IF(競技者データ入力シート!AF45="","",競技者データ入力シート!AF45))</f>
        <v/>
      </c>
      <c r="AP40" s="94" t="str">
        <f>IF(競技者データ入力シート!$X45="","",(VLOOKUP((data!$AC41&amp;data!$AF41),'NANS Data'!$CK$2:$CL$13,2,FALSE)))</f>
        <v/>
      </c>
      <c r="AQ40" s="94" t="str">
        <f>IF(競技者データ入力シート!$X45="","",$B40)</f>
        <v/>
      </c>
      <c r="AR40" s="94" t="str">
        <f>IF(競技者データ入力シート!$X45="","",data!$R41&amp;data!$AF41)</f>
        <v/>
      </c>
      <c r="AS40" s="94"/>
      <c r="AT40" s="94" t="str">
        <f>IF(競技者データ入力シート!$X45="","",data!$R41&amp;data!$AF41)</f>
        <v/>
      </c>
      <c r="AU40" s="94" t="str">
        <f>IF(競技者データ入力シート!$X45="","",data!$R41&amp;data!$AF41)</f>
        <v/>
      </c>
      <c r="AV40" s="6" t="str">
        <f>IF(競技者データ入力シート!X45="","",(COUNTIF($AP$2:AP40,AP40)))</f>
        <v/>
      </c>
      <c r="AW40" s="94" t="str">
        <f t="shared" si="1"/>
        <v/>
      </c>
      <c r="AX40" s="94" t="str">
        <f t="shared" si="2"/>
        <v/>
      </c>
      <c r="AY40" s="94" t="str">
        <f>IF(競技者データ入力シート!$X45="","",'NANS Data'!Y40)</f>
        <v/>
      </c>
      <c r="AZ40" s="94" t="str">
        <f>ASC(IF(競技者データ入力シート!X45="","",競技者データ入力シート!V45))</f>
        <v/>
      </c>
      <c r="BB40" s="94" t="str">
        <f>IF(競技者データ入力シート!$AH45="","",(VLOOKUP((data!$AM41&amp;data!$AP41),'NANS Data'!$CK$2:$CL$13,2,FALSE)))</f>
        <v/>
      </c>
      <c r="BC40" s="94" t="str">
        <f>IF(競技者データ入力シート!AH45="","",B40)</f>
        <v/>
      </c>
      <c r="BD40" s="94" t="str">
        <f>IF(競技者データ入力シート!$AH45="","",data!$R41&amp;data!$AP41)</f>
        <v/>
      </c>
      <c r="BE40" s="94"/>
      <c r="BF40" s="94" t="str">
        <f>IF(競技者データ入力シート!$AH45="","",data!$R41&amp;data!$AP41)</f>
        <v/>
      </c>
      <c r="BG40" s="94" t="str">
        <f>IF(競技者データ入力シート!$AH45="","",data!$R41&amp;data!$AP41)</f>
        <v/>
      </c>
      <c r="BH40" s="94" t="str">
        <f>IF(競技者データ入力シート!AH45="","",COUNTIF('NANS Data'!$BB$2:BB40,'NANS Data'!BB40))</f>
        <v/>
      </c>
      <c r="BI40" s="94" t="str">
        <f t="shared" si="3"/>
        <v/>
      </c>
      <c r="BJ40" s="94" t="str">
        <f t="shared" si="4"/>
        <v/>
      </c>
      <c r="BK40" s="94" t="str">
        <f>IF(競技者データ入力シート!AH45="","",data!AM41)</f>
        <v/>
      </c>
      <c r="BL40" s="94" t="str">
        <f>ASC(IF(競技者データ入力シート!AH45="","",競技者データ入力シート!AF45))</f>
        <v/>
      </c>
    </row>
    <row r="41" spans="2:64">
      <c r="B41" t="str">
        <f>IF(競技者データ入力シート!$C46="","",競技者データ入力シート!$U$1)</f>
        <v/>
      </c>
      <c r="C41" t="str">
        <f>IF(競技者データ入力シート!$C46="","",競技者データ入力シート!$P$1)</f>
        <v/>
      </c>
      <c r="D41" t="str">
        <f>IF(競技者データ入力シート!C46="","",競技者データ入力シート!A46)</f>
        <v/>
      </c>
      <c r="E41" t="str">
        <f>IF(競技者データ入力シート!C46="","",'NANS Data'!C41&amp;'NANS Data'!D41)</f>
        <v/>
      </c>
      <c r="F41" t="str">
        <f>IF(競技者データ入力シート!C46="","",競技者データ入力シート!$U$1)</f>
        <v/>
      </c>
      <c r="I41" t="str">
        <f>ASC(IF(競技者データ入力シート!C46="","",競技者データ入力シート!B46))</f>
        <v/>
      </c>
      <c r="J41" t="str">
        <f>IF(競技者データ入力シート!C46="","",競技者データ入力シート!C46&amp;" "&amp;競技者データ入力シート!D46)</f>
        <v/>
      </c>
      <c r="K41" t="str">
        <f>ASC(IF(競技者データ入力シート!E46="","",競技者データ入力シート!E46&amp;" "&amp;競技者データ入力シート!F46))</f>
        <v/>
      </c>
      <c r="L41" t="str">
        <f t="shared" si="0"/>
        <v/>
      </c>
      <c r="M41" t="str">
        <f>ASC(IF(競技者データ入力シート!G46="","",競技者データ入力シート!G46))</f>
        <v/>
      </c>
      <c r="N41" t="str">
        <f>ASC(IF(競技者データ入力シート!O46="","",競技者データ入力シート!O46))</f>
        <v/>
      </c>
      <c r="O41" t="str">
        <f>IF(競技者データ入力シート!I46="","",競技者データ入力シート!I46)</f>
        <v/>
      </c>
      <c r="P41" t="str">
        <f>ASC(IF(競技者データ入力シート!J46="","",競技者データ入力シート!J46))</f>
        <v/>
      </c>
      <c r="Q41" t="str">
        <f>ASC(IF(競技者データ入力シート!K46="","",競技者データ入力シート!K46))</f>
        <v/>
      </c>
      <c r="R41" t="str">
        <f>ASC(IF(競技者データ入力シート!L46="","",競技者データ入力シート!L46))</f>
        <v/>
      </c>
      <c r="S41" t="str">
        <f>IF(競技者データ入力シート!N46="","",競技者データ入力シート!N46)</f>
        <v/>
      </c>
      <c r="T41" t="str">
        <f>ASC(IF(競技者データ入力シート!M46="","",競技者データ入力シート!M46))</f>
        <v/>
      </c>
      <c r="U41" s="6" t="str">
        <f>IF(競技者データ入力シート!P46="","",data!X42)</f>
        <v/>
      </c>
      <c r="V41" t="str">
        <f>ASC(IF(競技者データ入力シート!P46="","",競技者データ入力シート!Q46))</f>
        <v/>
      </c>
      <c r="Y41" s="6" t="str">
        <f>IF(競技者データ入力シート!U46="","",data!AC42)</f>
        <v/>
      </c>
      <c r="Z41" t="str">
        <f>ASC(IF(競技者データ入力シート!U46="","",競技者データ入力シート!V46))</f>
        <v/>
      </c>
      <c r="AC41" s="6" t="str">
        <f>IF(競技者データ入力シート!Z46="","",data!AH42)</f>
        <v/>
      </c>
      <c r="AD41" t="str">
        <f>ASC(IF(競技者データ入力シート!Z46="","",競技者データ入力シート!AA46))</f>
        <v/>
      </c>
      <c r="AG41" s="6" t="str">
        <f>IF(競技者データ入力シート!AE46="","",data!AM42)</f>
        <v/>
      </c>
      <c r="AH41" t="str">
        <f>ASC(IF(競技者データ入力シート!AF46="","",競技者データ入力シート!AF46))</f>
        <v/>
      </c>
      <c r="AP41" s="94" t="str">
        <f>IF(競技者データ入力シート!$X46="","",(VLOOKUP((data!$AC42&amp;data!$AF42),'NANS Data'!$CK$2:$CL$13,2,FALSE)))</f>
        <v/>
      </c>
      <c r="AQ41" s="94" t="str">
        <f>IF(競技者データ入力シート!$X46="","",$B41)</f>
        <v/>
      </c>
      <c r="AR41" s="94" t="str">
        <f>IF(競技者データ入力シート!$X46="","",data!$R42&amp;data!$AF42)</f>
        <v/>
      </c>
      <c r="AS41" s="94"/>
      <c r="AT41" s="94" t="str">
        <f>IF(競技者データ入力シート!$X46="","",data!$R42&amp;data!$AF42)</f>
        <v/>
      </c>
      <c r="AU41" s="94" t="str">
        <f>IF(競技者データ入力シート!$X46="","",data!$R42&amp;data!$AF42)</f>
        <v/>
      </c>
      <c r="AV41" s="6" t="str">
        <f>IF(競技者データ入力シート!X46="","",(COUNTIF($AP$2:AP41,AP41)))</f>
        <v/>
      </c>
      <c r="AW41" s="94" t="str">
        <f t="shared" si="1"/>
        <v/>
      </c>
      <c r="AX41" s="94" t="str">
        <f t="shared" si="2"/>
        <v/>
      </c>
      <c r="AY41" s="94" t="str">
        <f>IF(競技者データ入力シート!$X46="","",'NANS Data'!Y41)</f>
        <v/>
      </c>
      <c r="AZ41" s="94" t="str">
        <f>ASC(IF(競技者データ入力シート!X46="","",競技者データ入力シート!V46))</f>
        <v/>
      </c>
      <c r="BB41" s="94" t="str">
        <f>IF(競技者データ入力シート!$AH46="","",(VLOOKUP((data!$AM42&amp;data!$AP42),'NANS Data'!$CK$2:$CL$13,2,FALSE)))</f>
        <v/>
      </c>
      <c r="BC41" s="94" t="str">
        <f>IF(競技者データ入力シート!AH46="","",B41)</f>
        <v/>
      </c>
      <c r="BD41" s="94" t="str">
        <f>IF(競技者データ入力シート!$AH46="","",data!$R42&amp;data!$AP42)</f>
        <v/>
      </c>
      <c r="BE41" s="94"/>
      <c r="BF41" s="94" t="str">
        <f>IF(競技者データ入力シート!$AH46="","",data!$R42&amp;data!$AP42)</f>
        <v/>
      </c>
      <c r="BG41" s="94" t="str">
        <f>IF(競技者データ入力シート!$AH46="","",data!$R42&amp;data!$AP42)</f>
        <v/>
      </c>
      <c r="BH41" s="94" t="str">
        <f>IF(競技者データ入力シート!AH46="","",COUNTIF('NANS Data'!$BB$2:BB41,'NANS Data'!BB41))</f>
        <v/>
      </c>
      <c r="BI41" s="94" t="str">
        <f t="shared" si="3"/>
        <v/>
      </c>
      <c r="BJ41" s="94" t="str">
        <f t="shared" si="4"/>
        <v/>
      </c>
      <c r="BK41" s="94" t="str">
        <f>IF(競技者データ入力シート!AH46="","",data!AM42)</f>
        <v/>
      </c>
      <c r="BL41" s="94" t="str">
        <f>ASC(IF(競技者データ入力シート!AH46="","",競技者データ入力シート!AF46))</f>
        <v/>
      </c>
    </row>
    <row r="42" spans="2:64">
      <c r="B42" t="str">
        <f>IF(競技者データ入力シート!$C47="","",競技者データ入力シート!$U$1)</f>
        <v/>
      </c>
      <c r="C42" t="str">
        <f>IF(競技者データ入力シート!$C47="","",競技者データ入力シート!$P$1)</f>
        <v/>
      </c>
      <c r="D42" t="str">
        <f>IF(競技者データ入力シート!C47="","",競技者データ入力シート!A47)</f>
        <v/>
      </c>
      <c r="E42" t="str">
        <f>IF(競技者データ入力シート!C47="","",'NANS Data'!C42&amp;'NANS Data'!D42)</f>
        <v/>
      </c>
      <c r="F42" t="str">
        <f>IF(競技者データ入力シート!C47="","",競技者データ入力シート!$U$1)</f>
        <v/>
      </c>
      <c r="I42" t="str">
        <f>ASC(IF(競技者データ入力シート!C47="","",競技者データ入力シート!B47))</f>
        <v/>
      </c>
      <c r="J42" t="str">
        <f>IF(競技者データ入力シート!C47="","",競技者データ入力シート!C47&amp;" "&amp;競技者データ入力シート!D47)</f>
        <v/>
      </c>
      <c r="K42" t="str">
        <f>ASC(IF(競技者データ入力シート!E47="","",競技者データ入力シート!E47&amp;" "&amp;競技者データ入力シート!F47))</f>
        <v/>
      </c>
      <c r="L42" t="str">
        <f t="shared" si="0"/>
        <v/>
      </c>
      <c r="M42" t="str">
        <f>ASC(IF(競技者データ入力シート!G47="","",競技者データ入力シート!G47))</f>
        <v/>
      </c>
      <c r="N42" t="str">
        <f>ASC(IF(競技者データ入力シート!O47="","",競技者データ入力シート!O47))</f>
        <v/>
      </c>
      <c r="O42" t="str">
        <f>IF(競技者データ入力シート!I47="","",競技者データ入力シート!I47)</f>
        <v/>
      </c>
      <c r="P42" t="str">
        <f>ASC(IF(競技者データ入力シート!J47="","",競技者データ入力シート!J47))</f>
        <v/>
      </c>
      <c r="Q42" t="str">
        <f>ASC(IF(競技者データ入力シート!K47="","",競技者データ入力シート!K47))</f>
        <v/>
      </c>
      <c r="R42" t="str">
        <f>ASC(IF(競技者データ入力シート!L47="","",競技者データ入力シート!L47))</f>
        <v/>
      </c>
      <c r="S42" t="str">
        <f>IF(競技者データ入力シート!N47="","",競技者データ入力シート!N47)</f>
        <v/>
      </c>
      <c r="T42" t="str">
        <f>ASC(IF(競技者データ入力シート!M47="","",競技者データ入力シート!M47))</f>
        <v/>
      </c>
      <c r="U42" s="6" t="str">
        <f>IF(競技者データ入力シート!P47="","",data!X43)</f>
        <v/>
      </c>
      <c r="V42" t="str">
        <f>ASC(IF(競技者データ入力シート!P47="","",競技者データ入力シート!Q47))</f>
        <v/>
      </c>
      <c r="Y42" s="6" t="str">
        <f>IF(競技者データ入力シート!U47="","",data!AC43)</f>
        <v/>
      </c>
      <c r="Z42" t="str">
        <f>ASC(IF(競技者データ入力シート!U47="","",競技者データ入力シート!V47))</f>
        <v/>
      </c>
      <c r="AC42" s="6" t="str">
        <f>IF(競技者データ入力シート!Z47="","",data!AH43)</f>
        <v/>
      </c>
      <c r="AD42" t="str">
        <f>ASC(IF(競技者データ入力シート!Z47="","",競技者データ入力シート!AA47))</f>
        <v/>
      </c>
      <c r="AG42" s="6" t="str">
        <f>IF(競技者データ入力シート!AE47="","",data!AM43)</f>
        <v/>
      </c>
      <c r="AH42" t="str">
        <f>ASC(IF(競技者データ入力シート!AF47="","",競技者データ入力シート!AF47))</f>
        <v/>
      </c>
      <c r="AP42" s="94" t="str">
        <f>IF(競技者データ入力シート!$X47="","",(VLOOKUP((data!$AC43&amp;data!$AF43),'NANS Data'!$CK$2:$CL$13,2,FALSE)))</f>
        <v/>
      </c>
      <c r="AQ42" s="94" t="str">
        <f>IF(競技者データ入力シート!$X47="","",$B42)</f>
        <v/>
      </c>
      <c r="AR42" s="94" t="str">
        <f>IF(競技者データ入力シート!$X47="","",data!$R43&amp;data!$AF43)</f>
        <v/>
      </c>
      <c r="AS42" s="94"/>
      <c r="AT42" s="94" t="str">
        <f>IF(競技者データ入力シート!$X47="","",data!$R43&amp;data!$AF43)</f>
        <v/>
      </c>
      <c r="AU42" s="94" t="str">
        <f>IF(競技者データ入力シート!$X47="","",data!$R43&amp;data!$AF43)</f>
        <v/>
      </c>
      <c r="AV42" s="6" t="str">
        <f>IF(競技者データ入力シート!X47="","",(COUNTIF($AP$2:AP42,AP42)))</f>
        <v/>
      </c>
      <c r="AW42" s="94" t="str">
        <f t="shared" si="1"/>
        <v/>
      </c>
      <c r="AX42" s="94" t="str">
        <f t="shared" si="2"/>
        <v/>
      </c>
      <c r="AY42" s="94" t="str">
        <f>IF(競技者データ入力シート!$X47="","",'NANS Data'!Y42)</f>
        <v/>
      </c>
      <c r="AZ42" s="94" t="str">
        <f>ASC(IF(競技者データ入力シート!X47="","",競技者データ入力シート!V47))</f>
        <v/>
      </c>
      <c r="BB42" s="94" t="str">
        <f>IF(競技者データ入力シート!$AH47="","",(VLOOKUP((data!$AM43&amp;data!$AP43),'NANS Data'!$CK$2:$CL$13,2,FALSE)))</f>
        <v/>
      </c>
      <c r="BC42" s="94" t="str">
        <f>IF(競技者データ入力シート!AH47="","",B42)</f>
        <v/>
      </c>
      <c r="BD42" s="94" t="str">
        <f>IF(競技者データ入力シート!$AH47="","",data!$R43&amp;data!$AP43)</f>
        <v/>
      </c>
      <c r="BE42" s="94"/>
      <c r="BF42" s="94" t="str">
        <f>IF(競技者データ入力シート!$AH47="","",data!$R43&amp;data!$AP43)</f>
        <v/>
      </c>
      <c r="BG42" s="94" t="str">
        <f>IF(競技者データ入力シート!$AH47="","",data!$R43&amp;data!$AP43)</f>
        <v/>
      </c>
      <c r="BH42" s="94" t="str">
        <f>IF(競技者データ入力シート!AH47="","",COUNTIF('NANS Data'!$BB$2:BB42,'NANS Data'!BB42))</f>
        <v/>
      </c>
      <c r="BI42" s="94" t="str">
        <f t="shared" si="3"/>
        <v/>
      </c>
      <c r="BJ42" s="94" t="str">
        <f t="shared" si="4"/>
        <v/>
      </c>
      <c r="BK42" s="94" t="str">
        <f>IF(競技者データ入力シート!AH47="","",data!AM43)</f>
        <v/>
      </c>
      <c r="BL42" s="94" t="str">
        <f>ASC(IF(競技者データ入力シート!AH47="","",競技者データ入力シート!AF47))</f>
        <v/>
      </c>
    </row>
    <row r="43" spans="2:64">
      <c r="B43" t="str">
        <f>IF(競技者データ入力シート!$C48="","",競技者データ入力シート!$U$1)</f>
        <v/>
      </c>
      <c r="C43" t="str">
        <f>IF(競技者データ入力シート!$C48="","",競技者データ入力シート!$P$1)</f>
        <v/>
      </c>
      <c r="D43" t="str">
        <f>IF(競技者データ入力シート!C48="","",競技者データ入力シート!A48)</f>
        <v/>
      </c>
      <c r="E43" t="str">
        <f>IF(競技者データ入力シート!C48="","",'NANS Data'!C43&amp;'NANS Data'!D43)</f>
        <v/>
      </c>
      <c r="F43" t="str">
        <f>IF(競技者データ入力シート!C48="","",競技者データ入力シート!$U$1)</f>
        <v/>
      </c>
      <c r="I43" t="str">
        <f>ASC(IF(競技者データ入力シート!C48="","",競技者データ入力シート!B48))</f>
        <v/>
      </c>
      <c r="J43" t="str">
        <f>IF(競技者データ入力シート!C48="","",競技者データ入力シート!C48&amp;" "&amp;競技者データ入力シート!D48)</f>
        <v/>
      </c>
      <c r="K43" t="str">
        <f>ASC(IF(競技者データ入力シート!E48="","",競技者データ入力シート!E48&amp;" "&amp;競技者データ入力シート!F48))</f>
        <v/>
      </c>
      <c r="L43" t="str">
        <f t="shared" si="0"/>
        <v/>
      </c>
      <c r="M43" t="str">
        <f>ASC(IF(競技者データ入力シート!G48="","",競技者データ入力シート!G48))</f>
        <v/>
      </c>
      <c r="N43" t="str">
        <f>ASC(IF(競技者データ入力シート!O48="","",競技者データ入力シート!O48))</f>
        <v/>
      </c>
      <c r="O43" t="str">
        <f>IF(競技者データ入力シート!I48="","",競技者データ入力シート!I48)</f>
        <v/>
      </c>
      <c r="P43" t="str">
        <f>ASC(IF(競技者データ入力シート!J48="","",競技者データ入力シート!J48))</f>
        <v/>
      </c>
      <c r="Q43" t="str">
        <f>ASC(IF(競技者データ入力シート!K48="","",競技者データ入力シート!K48))</f>
        <v/>
      </c>
      <c r="R43" t="str">
        <f>ASC(IF(競技者データ入力シート!L48="","",競技者データ入力シート!L48))</f>
        <v/>
      </c>
      <c r="S43" t="str">
        <f>IF(競技者データ入力シート!N48="","",競技者データ入力シート!N48)</f>
        <v/>
      </c>
      <c r="T43" t="str">
        <f>ASC(IF(競技者データ入力シート!M48="","",競技者データ入力シート!M48))</f>
        <v/>
      </c>
      <c r="U43" s="6" t="str">
        <f>IF(競技者データ入力シート!P48="","",data!X44)</f>
        <v/>
      </c>
      <c r="V43" t="str">
        <f>ASC(IF(競技者データ入力シート!P48="","",競技者データ入力シート!Q48))</f>
        <v/>
      </c>
      <c r="Y43" s="6" t="str">
        <f>IF(競技者データ入力シート!U48="","",data!AC44)</f>
        <v/>
      </c>
      <c r="Z43" t="str">
        <f>ASC(IF(競技者データ入力シート!U48="","",競技者データ入力シート!V48))</f>
        <v/>
      </c>
      <c r="AC43" s="6" t="str">
        <f>IF(競技者データ入力シート!Z48="","",data!AH44)</f>
        <v/>
      </c>
      <c r="AD43" t="str">
        <f>ASC(IF(競技者データ入力シート!Z48="","",競技者データ入力シート!AA48))</f>
        <v/>
      </c>
      <c r="AG43" s="6" t="str">
        <f>IF(競技者データ入力シート!AE48="","",data!AM44)</f>
        <v/>
      </c>
      <c r="AH43" t="str">
        <f>ASC(IF(競技者データ入力シート!AF48="","",競技者データ入力シート!AF48))</f>
        <v/>
      </c>
      <c r="AP43" s="94" t="str">
        <f>IF(競技者データ入力シート!$X48="","",(VLOOKUP((data!$AC44&amp;data!$AF44),'NANS Data'!$CK$2:$CL$13,2,FALSE)))</f>
        <v/>
      </c>
      <c r="AQ43" s="94" t="str">
        <f>IF(競技者データ入力シート!$X48="","",$B43)</f>
        <v/>
      </c>
      <c r="AR43" s="94" t="str">
        <f>IF(競技者データ入力シート!$X48="","",data!$R44&amp;data!$AF44)</f>
        <v/>
      </c>
      <c r="AS43" s="94"/>
      <c r="AT43" s="94" t="str">
        <f>IF(競技者データ入力シート!$X48="","",data!$R44&amp;data!$AF44)</f>
        <v/>
      </c>
      <c r="AU43" s="94" t="str">
        <f>IF(競技者データ入力シート!$X48="","",data!$R44&amp;data!$AF44)</f>
        <v/>
      </c>
      <c r="AV43" s="6" t="str">
        <f>IF(競技者データ入力シート!X48="","",(COUNTIF($AP$2:AP43,AP43)))</f>
        <v/>
      </c>
      <c r="AW43" s="94" t="str">
        <f t="shared" si="1"/>
        <v/>
      </c>
      <c r="AX43" s="94" t="str">
        <f t="shared" si="2"/>
        <v/>
      </c>
      <c r="AY43" s="94" t="str">
        <f>IF(競技者データ入力シート!$X48="","",'NANS Data'!Y43)</f>
        <v/>
      </c>
      <c r="AZ43" s="94" t="str">
        <f>ASC(IF(競技者データ入力シート!X48="","",競技者データ入力シート!V48))</f>
        <v/>
      </c>
      <c r="BB43" s="94" t="str">
        <f>IF(競技者データ入力シート!$AH48="","",(VLOOKUP((data!$AM44&amp;data!$AP44),'NANS Data'!$CK$2:$CL$13,2,FALSE)))</f>
        <v/>
      </c>
      <c r="BC43" s="94" t="str">
        <f>IF(競技者データ入力シート!AH48="","",B43)</f>
        <v/>
      </c>
      <c r="BD43" s="94" t="str">
        <f>IF(競技者データ入力シート!$AH48="","",data!$R44&amp;data!$AP44)</f>
        <v/>
      </c>
      <c r="BE43" s="94"/>
      <c r="BF43" s="94" t="str">
        <f>IF(競技者データ入力シート!$AH48="","",data!$R44&amp;data!$AP44)</f>
        <v/>
      </c>
      <c r="BG43" s="94" t="str">
        <f>IF(競技者データ入力シート!$AH48="","",data!$R44&amp;data!$AP44)</f>
        <v/>
      </c>
      <c r="BH43" s="94" t="str">
        <f>IF(競技者データ入力シート!AH48="","",COUNTIF('NANS Data'!$BB$2:BB43,'NANS Data'!BB43))</f>
        <v/>
      </c>
      <c r="BI43" s="94" t="str">
        <f t="shared" si="3"/>
        <v/>
      </c>
      <c r="BJ43" s="94" t="str">
        <f t="shared" si="4"/>
        <v/>
      </c>
      <c r="BK43" s="94" t="str">
        <f>IF(競技者データ入力シート!AH48="","",data!AM44)</f>
        <v/>
      </c>
      <c r="BL43" s="94" t="str">
        <f>ASC(IF(競技者データ入力シート!AH48="","",競技者データ入力シート!AF48))</f>
        <v/>
      </c>
    </row>
    <row r="44" spans="2:64">
      <c r="B44" t="str">
        <f>IF(競技者データ入力シート!$C49="","",競技者データ入力シート!$U$1)</f>
        <v/>
      </c>
      <c r="C44" t="str">
        <f>IF(競技者データ入力シート!$C49="","",競技者データ入力シート!$P$1)</f>
        <v/>
      </c>
      <c r="D44" t="str">
        <f>IF(競技者データ入力シート!C49="","",競技者データ入力シート!A49)</f>
        <v/>
      </c>
      <c r="E44" t="str">
        <f>IF(競技者データ入力シート!C49="","",'NANS Data'!C44&amp;'NANS Data'!D44)</f>
        <v/>
      </c>
      <c r="F44" t="str">
        <f>IF(競技者データ入力シート!C49="","",競技者データ入力シート!$U$1)</f>
        <v/>
      </c>
      <c r="I44" t="str">
        <f>ASC(IF(競技者データ入力シート!C49="","",競技者データ入力シート!B49))</f>
        <v/>
      </c>
      <c r="J44" t="str">
        <f>IF(競技者データ入力シート!C49="","",競技者データ入力シート!C49&amp;" "&amp;競技者データ入力シート!D49)</f>
        <v/>
      </c>
      <c r="K44" t="str">
        <f>ASC(IF(競技者データ入力シート!E49="","",競技者データ入力シート!E49&amp;" "&amp;競技者データ入力シート!F49))</f>
        <v/>
      </c>
      <c r="L44" t="str">
        <f t="shared" si="0"/>
        <v/>
      </c>
      <c r="M44" t="str">
        <f>ASC(IF(競技者データ入力シート!G49="","",競技者データ入力シート!G49))</f>
        <v/>
      </c>
      <c r="N44" t="str">
        <f>ASC(IF(競技者データ入力シート!O49="","",競技者データ入力シート!O49))</f>
        <v/>
      </c>
      <c r="O44" t="str">
        <f>IF(競技者データ入力シート!I49="","",競技者データ入力シート!I49)</f>
        <v/>
      </c>
      <c r="P44" t="str">
        <f>ASC(IF(競技者データ入力シート!J49="","",競技者データ入力シート!J49))</f>
        <v/>
      </c>
      <c r="Q44" t="str">
        <f>ASC(IF(競技者データ入力シート!K49="","",競技者データ入力シート!K49))</f>
        <v/>
      </c>
      <c r="R44" t="str">
        <f>ASC(IF(競技者データ入力シート!L49="","",競技者データ入力シート!L49))</f>
        <v/>
      </c>
      <c r="S44" t="str">
        <f>IF(競技者データ入力シート!N49="","",競技者データ入力シート!N49)</f>
        <v/>
      </c>
      <c r="T44" t="str">
        <f>ASC(IF(競技者データ入力シート!M49="","",競技者データ入力シート!M49))</f>
        <v/>
      </c>
      <c r="U44" s="6" t="str">
        <f>IF(競技者データ入力シート!P49="","",data!X45)</f>
        <v/>
      </c>
      <c r="V44" t="str">
        <f>ASC(IF(競技者データ入力シート!P49="","",競技者データ入力シート!Q49))</f>
        <v/>
      </c>
      <c r="Y44" s="6" t="str">
        <f>IF(競技者データ入力シート!U49="","",data!AC45)</f>
        <v/>
      </c>
      <c r="Z44" t="str">
        <f>ASC(IF(競技者データ入力シート!U49="","",競技者データ入力シート!V49))</f>
        <v/>
      </c>
      <c r="AC44" s="6" t="str">
        <f>IF(競技者データ入力シート!Z49="","",data!AH45)</f>
        <v/>
      </c>
      <c r="AD44" t="str">
        <f>ASC(IF(競技者データ入力シート!Z49="","",競技者データ入力シート!AA49))</f>
        <v/>
      </c>
      <c r="AG44" s="6" t="str">
        <f>IF(競技者データ入力シート!AE49="","",data!AM45)</f>
        <v/>
      </c>
      <c r="AH44" t="str">
        <f>ASC(IF(競技者データ入力シート!AF49="","",競技者データ入力シート!AF49))</f>
        <v/>
      </c>
      <c r="AP44" s="94" t="str">
        <f>IF(競技者データ入力シート!$X49="","",(VLOOKUP((data!$AC45&amp;data!$AF45),'NANS Data'!$CK$2:$CL$13,2,FALSE)))</f>
        <v/>
      </c>
      <c r="AQ44" s="94" t="str">
        <f>IF(競技者データ入力シート!$X49="","",$B44)</f>
        <v/>
      </c>
      <c r="AR44" s="94" t="str">
        <f>IF(競技者データ入力シート!$X49="","",data!$R45&amp;data!$AF45)</f>
        <v/>
      </c>
      <c r="AS44" s="94"/>
      <c r="AT44" s="94" t="str">
        <f>IF(競技者データ入力シート!$X49="","",data!$R45&amp;data!$AF45)</f>
        <v/>
      </c>
      <c r="AU44" s="94" t="str">
        <f>IF(競技者データ入力シート!$X49="","",data!$R45&amp;data!$AF45)</f>
        <v/>
      </c>
      <c r="AV44" s="6" t="str">
        <f>IF(競技者データ入力シート!X49="","",(COUNTIF($AP$2:AP44,AP44)))</f>
        <v/>
      </c>
      <c r="AW44" s="94" t="str">
        <f t="shared" si="1"/>
        <v/>
      </c>
      <c r="AX44" s="94" t="str">
        <f t="shared" si="2"/>
        <v/>
      </c>
      <c r="AY44" s="94" t="str">
        <f>IF(競技者データ入力シート!$X49="","",'NANS Data'!Y44)</f>
        <v/>
      </c>
      <c r="AZ44" s="94" t="str">
        <f>ASC(IF(競技者データ入力シート!X49="","",競技者データ入力シート!V49))</f>
        <v/>
      </c>
      <c r="BB44" s="94" t="str">
        <f>IF(競技者データ入力シート!$AH49="","",(VLOOKUP((data!$AM45&amp;data!$AP45),'NANS Data'!$CK$2:$CL$13,2,FALSE)))</f>
        <v/>
      </c>
      <c r="BC44" s="94" t="str">
        <f>IF(競技者データ入力シート!AH49="","",B44)</f>
        <v/>
      </c>
      <c r="BD44" s="94" t="str">
        <f>IF(競技者データ入力シート!$AH49="","",data!$R45&amp;data!$AP45)</f>
        <v/>
      </c>
      <c r="BE44" s="94"/>
      <c r="BF44" s="94" t="str">
        <f>IF(競技者データ入力シート!$AH49="","",data!$R45&amp;data!$AP45)</f>
        <v/>
      </c>
      <c r="BG44" s="94" t="str">
        <f>IF(競技者データ入力シート!$AH49="","",data!$R45&amp;data!$AP45)</f>
        <v/>
      </c>
      <c r="BH44" s="94" t="str">
        <f>IF(競技者データ入力シート!AH49="","",COUNTIF('NANS Data'!$BB$2:BB44,'NANS Data'!BB44))</f>
        <v/>
      </c>
      <c r="BI44" s="94" t="str">
        <f t="shared" si="3"/>
        <v/>
      </c>
      <c r="BJ44" s="94" t="str">
        <f t="shared" si="4"/>
        <v/>
      </c>
      <c r="BK44" s="94" t="str">
        <f>IF(競技者データ入力シート!AH49="","",data!AM45)</f>
        <v/>
      </c>
      <c r="BL44" s="94" t="str">
        <f>ASC(IF(競技者データ入力シート!AH49="","",競技者データ入力シート!AF49))</f>
        <v/>
      </c>
    </row>
    <row r="45" spans="2:64">
      <c r="B45" t="str">
        <f>IF(競技者データ入力シート!$C50="","",競技者データ入力シート!$U$1)</f>
        <v/>
      </c>
      <c r="C45" t="str">
        <f>IF(競技者データ入力シート!$C50="","",競技者データ入力シート!$P$1)</f>
        <v/>
      </c>
      <c r="D45" t="str">
        <f>IF(競技者データ入力シート!C50="","",競技者データ入力シート!A50)</f>
        <v/>
      </c>
      <c r="E45" t="str">
        <f>IF(競技者データ入力シート!C50="","",'NANS Data'!C45&amp;'NANS Data'!D45)</f>
        <v/>
      </c>
      <c r="F45" t="str">
        <f>IF(競技者データ入力シート!C50="","",競技者データ入力シート!$U$1)</f>
        <v/>
      </c>
      <c r="I45" t="str">
        <f>ASC(IF(競技者データ入力シート!C50="","",競技者データ入力シート!B50))</f>
        <v/>
      </c>
      <c r="J45" t="str">
        <f>IF(競技者データ入力シート!C50="","",競技者データ入力シート!C50&amp;" "&amp;競技者データ入力シート!D50)</f>
        <v/>
      </c>
      <c r="K45" t="str">
        <f>ASC(IF(競技者データ入力シート!E50="","",競技者データ入力シート!E50&amp;" "&amp;競技者データ入力シート!F50))</f>
        <v/>
      </c>
      <c r="L45" t="str">
        <f t="shared" si="0"/>
        <v/>
      </c>
      <c r="M45" t="str">
        <f>ASC(IF(競技者データ入力シート!G50="","",競技者データ入力シート!G50))</f>
        <v/>
      </c>
      <c r="N45" t="str">
        <f>ASC(IF(競技者データ入力シート!O50="","",競技者データ入力シート!O50))</f>
        <v/>
      </c>
      <c r="O45" t="str">
        <f>IF(競技者データ入力シート!I50="","",競技者データ入力シート!I50)</f>
        <v/>
      </c>
      <c r="P45" t="str">
        <f>ASC(IF(競技者データ入力シート!J50="","",競技者データ入力シート!J50))</f>
        <v/>
      </c>
      <c r="Q45" t="str">
        <f>ASC(IF(競技者データ入力シート!K50="","",競技者データ入力シート!K50))</f>
        <v/>
      </c>
      <c r="R45" t="str">
        <f>ASC(IF(競技者データ入力シート!L50="","",競技者データ入力シート!L50))</f>
        <v/>
      </c>
      <c r="S45" t="str">
        <f>IF(競技者データ入力シート!N50="","",競技者データ入力シート!N50)</f>
        <v/>
      </c>
      <c r="T45" t="str">
        <f>ASC(IF(競技者データ入力シート!M50="","",競技者データ入力シート!M50))</f>
        <v/>
      </c>
      <c r="U45" s="6" t="str">
        <f>IF(競技者データ入力シート!P50="","",data!X46)</f>
        <v/>
      </c>
      <c r="V45" t="str">
        <f>ASC(IF(競技者データ入力シート!P50="","",競技者データ入力シート!Q50))</f>
        <v/>
      </c>
      <c r="Y45" s="6" t="str">
        <f>IF(競技者データ入力シート!U50="","",data!AC46)</f>
        <v/>
      </c>
      <c r="Z45" t="str">
        <f>ASC(IF(競技者データ入力シート!U50="","",競技者データ入力シート!V50))</f>
        <v/>
      </c>
      <c r="AC45" s="6" t="str">
        <f>IF(競技者データ入力シート!Z50="","",data!AH46)</f>
        <v/>
      </c>
      <c r="AD45" t="str">
        <f>ASC(IF(競技者データ入力シート!Z50="","",競技者データ入力シート!AA50))</f>
        <v/>
      </c>
      <c r="AG45" s="6" t="str">
        <f>IF(競技者データ入力シート!AE50="","",data!AM46)</f>
        <v/>
      </c>
      <c r="AH45" t="str">
        <f>ASC(IF(競技者データ入力シート!AF50="","",競技者データ入力シート!AF50))</f>
        <v/>
      </c>
      <c r="AP45" s="94" t="str">
        <f>IF(競技者データ入力シート!$X50="","",(VLOOKUP((data!$AC46&amp;data!$AF46),'NANS Data'!$CK$2:$CL$13,2,FALSE)))</f>
        <v/>
      </c>
      <c r="AQ45" s="94" t="str">
        <f>IF(競技者データ入力シート!$X50="","",$B45)</f>
        <v/>
      </c>
      <c r="AR45" s="94" t="str">
        <f>IF(競技者データ入力シート!$X50="","",data!$R46&amp;data!$AF46)</f>
        <v/>
      </c>
      <c r="AS45" s="94"/>
      <c r="AT45" s="94" t="str">
        <f>IF(競技者データ入力シート!$X50="","",data!$R46&amp;data!$AF46)</f>
        <v/>
      </c>
      <c r="AU45" s="94" t="str">
        <f>IF(競技者データ入力シート!$X50="","",data!$R46&amp;data!$AF46)</f>
        <v/>
      </c>
      <c r="AV45" s="6" t="str">
        <f>IF(競技者データ入力シート!X50="","",(COUNTIF($AP$2:AP45,AP45)))</f>
        <v/>
      </c>
      <c r="AW45" s="94" t="str">
        <f t="shared" si="1"/>
        <v/>
      </c>
      <c r="AX45" s="94" t="str">
        <f t="shared" si="2"/>
        <v/>
      </c>
      <c r="AY45" s="94" t="str">
        <f>IF(競技者データ入力シート!$X50="","",'NANS Data'!Y45)</f>
        <v/>
      </c>
      <c r="AZ45" s="94" t="str">
        <f>ASC(IF(競技者データ入力シート!X50="","",競技者データ入力シート!V50))</f>
        <v/>
      </c>
      <c r="BB45" s="94" t="str">
        <f>IF(競技者データ入力シート!$AH50="","",(VLOOKUP((data!$AM46&amp;data!$AP46),'NANS Data'!$CK$2:$CL$13,2,FALSE)))</f>
        <v/>
      </c>
      <c r="BC45" s="94" t="str">
        <f>IF(競技者データ入力シート!AH50="","",B45)</f>
        <v/>
      </c>
      <c r="BD45" s="94" t="str">
        <f>IF(競技者データ入力シート!$AH50="","",data!$R46&amp;data!$AP46)</f>
        <v/>
      </c>
      <c r="BE45" s="94"/>
      <c r="BF45" s="94" t="str">
        <f>IF(競技者データ入力シート!$AH50="","",data!$R46&amp;data!$AP46)</f>
        <v/>
      </c>
      <c r="BG45" s="94" t="str">
        <f>IF(競技者データ入力シート!$AH50="","",data!$R46&amp;data!$AP46)</f>
        <v/>
      </c>
      <c r="BH45" s="94" t="str">
        <f>IF(競技者データ入力シート!AH50="","",COUNTIF('NANS Data'!$BB$2:BB45,'NANS Data'!BB45))</f>
        <v/>
      </c>
      <c r="BI45" s="94" t="str">
        <f t="shared" si="3"/>
        <v/>
      </c>
      <c r="BJ45" s="94" t="str">
        <f t="shared" si="4"/>
        <v/>
      </c>
      <c r="BK45" s="94" t="str">
        <f>IF(競技者データ入力シート!AH50="","",data!AM46)</f>
        <v/>
      </c>
      <c r="BL45" s="94" t="str">
        <f>ASC(IF(競技者データ入力シート!AH50="","",競技者データ入力シート!AF50))</f>
        <v/>
      </c>
    </row>
    <row r="46" spans="2:64">
      <c r="B46" t="str">
        <f>IF(競技者データ入力シート!$C51="","",競技者データ入力シート!$U$1)</f>
        <v/>
      </c>
      <c r="C46" t="str">
        <f>IF(競技者データ入力シート!$C51="","",競技者データ入力シート!$P$1)</f>
        <v/>
      </c>
      <c r="D46" t="str">
        <f>IF(競技者データ入力シート!C51="","",競技者データ入力シート!A51)</f>
        <v/>
      </c>
      <c r="E46" t="str">
        <f>IF(競技者データ入力シート!C51="","",'NANS Data'!C46&amp;'NANS Data'!D46)</f>
        <v/>
      </c>
      <c r="F46" t="str">
        <f>IF(競技者データ入力シート!C51="","",競技者データ入力シート!$U$1)</f>
        <v/>
      </c>
      <c r="I46" t="str">
        <f>ASC(IF(競技者データ入力シート!C51="","",競技者データ入力シート!B51))</f>
        <v/>
      </c>
      <c r="J46" t="str">
        <f>IF(競技者データ入力シート!C51="","",競技者データ入力シート!C51&amp;" "&amp;競技者データ入力シート!D51)</f>
        <v/>
      </c>
      <c r="K46" t="str">
        <f>ASC(IF(競技者データ入力シート!E51="","",競技者データ入力シート!E51&amp;" "&amp;競技者データ入力シート!F51))</f>
        <v/>
      </c>
      <c r="L46" t="str">
        <f t="shared" si="0"/>
        <v/>
      </c>
      <c r="M46" t="str">
        <f>ASC(IF(競技者データ入力シート!G51="","",競技者データ入力シート!G51))</f>
        <v/>
      </c>
      <c r="N46" t="str">
        <f>ASC(IF(競技者データ入力シート!O51="","",競技者データ入力シート!O51))</f>
        <v/>
      </c>
      <c r="O46" t="str">
        <f>IF(競技者データ入力シート!I51="","",競技者データ入力シート!I51)</f>
        <v/>
      </c>
      <c r="P46" t="str">
        <f>ASC(IF(競技者データ入力シート!J51="","",競技者データ入力シート!J51))</f>
        <v/>
      </c>
      <c r="Q46" t="str">
        <f>ASC(IF(競技者データ入力シート!K51="","",競技者データ入力シート!K51))</f>
        <v/>
      </c>
      <c r="R46" t="str">
        <f>ASC(IF(競技者データ入力シート!L51="","",競技者データ入力シート!L51))</f>
        <v/>
      </c>
      <c r="S46" t="str">
        <f>IF(競技者データ入力シート!N51="","",競技者データ入力シート!N51)</f>
        <v/>
      </c>
      <c r="T46" t="str">
        <f>ASC(IF(競技者データ入力シート!M51="","",競技者データ入力シート!M51))</f>
        <v/>
      </c>
      <c r="U46" s="6" t="str">
        <f>IF(競技者データ入力シート!P51="","",data!X47)</f>
        <v/>
      </c>
      <c r="V46" t="str">
        <f>ASC(IF(競技者データ入力シート!P51="","",競技者データ入力シート!Q51))</f>
        <v/>
      </c>
      <c r="Y46" s="6" t="str">
        <f>IF(競技者データ入力シート!U51="","",data!AC47)</f>
        <v/>
      </c>
      <c r="Z46" t="str">
        <f>ASC(IF(競技者データ入力シート!U51="","",競技者データ入力シート!V51))</f>
        <v/>
      </c>
      <c r="AC46" s="6" t="str">
        <f>IF(競技者データ入力シート!Z51="","",data!AH47)</f>
        <v/>
      </c>
      <c r="AD46" t="str">
        <f>ASC(IF(競技者データ入力シート!Z51="","",競技者データ入力シート!AA51))</f>
        <v/>
      </c>
      <c r="AG46" s="6" t="str">
        <f>IF(競技者データ入力シート!AE51="","",data!AM47)</f>
        <v/>
      </c>
      <c r="AH46" t="str">
        <f>ASC(IF(競技者データ入力シート!AF51="","",競技者データ入力シート!AF51))</f>
        <v/>
      </c>
      <c r="AP46" s="94" t="str">
        <f>IF(競技者データ入力シート!$X51="","",(VLOOKUP((data!$AC47&amp;data!$AF47),'NANS Data'!$CK$2:$CL$13,2,FALSE)))</f>
        <v/>
      </c>
      <c r="AQ46" s="94" t="str">
        <f>IF(競技者データ入力シート!$X51="","",$B46)</f>
        <v/>
      </c>
      <c r="AR46" s="94" t="str">
        <f>IF(競技者データ入力シート!$X51="","",data!$R47&amp;data!$AF47)</f>
        <v/>
      </c>
      <c r="AS46" s="94"/>
      <c r="AT46" s="94" t="str">
        <f>IF(競技者データ入力シート!$X51="","",data!$R47&amp;data!$AF47)</f>
        <v/>
      </c>
      <c r="AU46" s="94" t="str">
        <f>IF(競技者データ入力シート!$X51="","",data!$R47&amp;data!$AF47)</f>
        <v/>
      </c>
      <c r="AV46" s="6" t="str">
        <f>IF(競技者データ入力シート!X51="","",(COUNTIF($AP$2:AP46,AP46)))</f>
        <v/>
      </c>
      <c r="AW46" s="94" t="str">
        <f t="shared" si="1"/>
        <v/>
      </c>
      <c r="AX46" s="94" t="str">
        <f t="shared" si="2"/>
        <v/>
      </c>
      <c r="AY46" s="94" t="str">
        <f>IF(競技者データ入力シート!$X51="","",'NANS Data'!Y46)</f>
        <v/>
      </c>
      <c r="AZ46" s="94" t="str">
        <f>ASC(IF(競技者データ入力シート!X51="","",競技者データ入力シート!V51))</f>
        <v/>
      </c>
      <c r="BB46" s="94" t="str">
        <f>IF(競技者データ入力シート!$AH51="","",(VLOOKUP((data!$AM47&amp;data!$AP47),'NANS Data'!$CK$2:$CL$13,2,FALSE)))</f>
        <v/>
      </c>
      <c r="BC46" s="94" t="str">
        <f>IF(競技者データ入力シート!AH51="","",B46)</f>
        <v/>
      </c>
      <c r="BD46" s="94" t="str">
        <f>IF(競技者データ入力シート!$AH51="","",data!$R47&amp;data!$AP47)</f>
        <v/>
      </c>
      <c r="BE46" s="94"/>
      <c r="BF46" s="94" t="str">
        <f>IF(競技者データ入力シート!$AH51="","",data!$R47&amp;data!$AP47)</f>
        <v/>
      </c>
      <c r="BG46" s="94" t="str">
        <f>IF(競技者データ入力シート!$AH51="","",data!$R47&amp;data!$AP47)</f>
        <v/>
      </c>
      <c r="BH46" s="94" t="str">
        <f>IF(競技者データ入力シート!AH51="","",COUNTIF('NANS Data'!$BB$2:BB46,'NANS Data'!BB46))</f>
        <v/>
      </c>
      <c r="BI46" s="94" t="str">
        <f t="shared" si="3"/>
        <v/>
      </c>
      <c r="BJ46" s="94" t="str">
        <f t="shared" si="4"/>
        <v/>
      </c>
      <c r="BK46" s="94" t="str">
        <f>IF(競技者データ入力シート!AH51="","",data!AM47)</f>
        <v/>
      </c>
      <c r="BL46" s="94" t="str">
        <f>ASC(IF(競技者データ入力シート!AH51="","",競技者データ入力シート!AF51))</f>
        <v/>
      </c>
    </row>
    <row r="47" spans="2:64">
      <c r="B47" t="str">
        <f>IF(競技者データ入力シート!$C52="","",競技者データ入力シート!$U$1)</f>
        <v/>
      </c>
      <c r="C47" t="str">
        <f>IF(競技者データ入力シート!$C52="","",競技者データ入力シート!$P$1)</f>
        <v/>
      </c>
      <c r="D47" t="str">
        <f>IF(競技者データ入力シート!C52="","",競技者データ入力シート!A52)</f>
        <v/>
      </c>
      <c r="E47" t="str">
        <f>IF(競技者データ入力シート!C52="","",'NANS Data'!C47&amp;'NANS Data'!D47)</f>
        <v/>
      </c>
      <c r="F47" t="str">
        <f>IF(競技者データ入力シート!C52="","",競技者データ入力シート!$U$1)</f>
        <v/>
      </c>
      <c r="I47" t="str">
        <f>ASC(IF(競技者データ入力シート!C52="","",競技者データ入力シート!B52))</f>
        <v/>
      </c>
      <c r="J47" t="str">
        <f>IF(競技者データ入力シート!C52="","",競技者データ入力シート!C52&amp;" "&amp;競技者データ入力シート!D52)</f>
        <v/>
      </c>
      <c r="K47" t="str">
        <f>ASC(IF(競技者データ入力シート!E52="","",競技者データ入力シート!E52&amp;" "&amp;競技者データ入力シート!F52))</f>
        <v/>
      </c>
      <c r="L47" t="str">
        <f t="shared" si="0"/>
        <v/>
      </c>
      <c r="M47" t="str">
        <f>ASC(IF(競技者データ入力シート!G52="","",競技者データ入力シート!G52))</f>
        <v/>
      </c>
      <c r="N47" t="str">
        <f>ASC(IF(競技者データ入力シート!O52="","",競技者データ入力シート!O52))</f>
        <v/>
      </c>
      <c r="O47" t="str">
        <f>IF(競技者データ入力シート!I52="","",競技者データ入力シート!I52)</f>
        <v/>
      </c>
      <c r="P47" t="str">
        <f>ASC(IF(競技者データ入力シート!J52="","",競技者データ入力シート!J52))</f>
        <v/>
      </c>
      <c r="Q47" t="str">
        <f>ASC(IF(競技者データ入力シート!K52="","",競技者データ入力シート!K52))</f>
        <v/>
      </c>
      <c r="R47" t="str">
        <f>ASC(IF(競技者データ入力シート!L52="","",競技者データ入力シート!L52))</f>
        <v/>
      </c>
      <c r="S47" t="str">
        <f>IF(競技者データ入力シート!N52="","",競技者データ入力シート!N52)</f>
        <v/>
      </c>
      <c r="T47" t="str">
        <f>ASC(IF(競技者データ入力シート!M52="","",競技者データ入力シート!M52))</f>
        <v/>
      </c>
      <c r="U47" s="6" t="str">
        <f>IF(競技者データ入力シート!P52="","",data!X48)</f>
        <v/>
      </c>
      <c r="V47" t="str">
        <f>ASC(IF(競技者データ入力シート!P52="","",競技者データ入力シート!Q52))</f>
        <v/>
      </c>
      <c r="Y47" s="6" t="str">
        <f>IF(競技者データ入力シート!U52="","",data!AC48)</f>
        <v/>
      </c>
      <c r="Z47" t="str">
        <f>ASC(IF(競技者データ入力シート!U52="","",競技者データ入力シート!V52))</f>
        <v/>
      </c>
      <c r="AC47" s="6" t="str">
        <f>IF(競技者データ入力シート!Z52="","",data!AH48)</f>
        <v/>
      </c>
      <c r="AD47" t="str">
        <f>ASC(IF(競技者データ入力シート!Z52="","",競技者データ入力シート!AA52))</f>
        <v/>
      </c>
      <c r="AG47" s="6" t="str">
        <f>IF(競技者データ入力シート!AE52="","",data!AM48)</f>
        <v/>
      </c>
      <c r="AH47" t="str">
        <f>ASC(IF(競技者データ入力シート!AF52="","",競技者データ入力シート!AF52))</f>
        <v/>
      </c>
      <c r="AP47" s="94" t="str">
        <f>IF(競技者データ入力シート!$X52="","",(VLOOKUP((data!$AC48&amp;data!$AF48),'NANS Data'!$CK$2:$CL$13,2,FALSE)))</f>
        <v/>
      </c>
      <c r="AQ47" s="94" t="str">
        <f>IF(競技者データ入力シート!$X52="","",$B47)</f>
        <v/>
      </c>
      <c r="AR47" s="94" t="str">
        <f>IF(競技者データ入力シート!$X52="","",data!$R48&amp;data!$AF48)</f>
        <v/>
      </c>
      <c r="AS47" s="94"/>
      <c r="AT47" s="94" t="str">
        <f>IF(競技者データ入力シート!$X52="","",data!$R48&amp;data!$AF48)</f>
        <v/>
      </c>
      <c r="AU47" s="94" t="str">
        <f>IF(競技者データ入力シート!$X52="","",data!$R48&amp;data!$AF48)</f>
        <v/>
      </c>
      <c r="AV47" s="6" t="str">
        <f>IF(競技者データ入力シート!X52="","",(COUNTIF($AP$2:AP47,AP47)))</f>
        <v/>
      </c>
      <c r="AW47" s="94" t="str">
        <f t="shared" si="1"/>
        <v/>
      </c>
      <c r="AX47" s="94" t="str">
        <f t="shared" si="2"/>
        <v/>
      </c>
      <c r="AY47" s="94" t="str">
        <f>IF(競技者データ入力シート!$X52="","",'NANS Data'!Y47)</f>
        <v/>
      </c>
      <c r="AZ47" s="94" t="str">
        <f>ASC(IF(競技者データ入力シート!X52="","",競技者データ入力シート!V52))</f>
        <v/>
      </c>
      <c r="BB47" s="94" t="str">
        <f>IF(競技者データ入力シート!$AH52="","",(VLOOKUP((data!$AM48&amp;data!$AP48),'NANS Data'!$CK$2:$CL$13,2,FALSE)))</f>
        <v/>
      </c>
      <c r="BC47" s="94" t="str">
        <f>IF(競技者データ入力シート!AH52="","",B47)</f>
        <v/>
      </c>
      <c r="BD47" s="94" t="str">
        <f>IF(競技者データ入力シート!$AH52="","",data!$R48&amp;data!$AP48)</f>
        <v/>
      </c>
      <c r="BE47" s="94"/>
      <c r="BF47" s="94" t="str">
        <f>IF(競技者データ入力シート!$AH52="","",data!$R48&amp;data!$AP48)</f>
        <v/>
      </c>
      <c r="BG47" s="94" t="str">
        <f>IF(競技者データ入力シート!$AH52="","",data!$R48&amp;data!$AP48)</f>
        <v/>
      </c>
      <c r="BH47" s="94" t="str">
        <f>IF(競技者データ入力シート!AH52="","",COUNTIF('NANS Data'!$BB$2:BB47,'NANS Data'!BB47))</f>
        <v/>
      </c>
      <c r="BI47" s="94" t="str">
        <f t="shared" si="3"/>
        <v/>
      </c>
      <c r="BJ47" s="94" t="str">
        <f t="shared" si="4"/>
        <v/>
      </c>
      <c r="BK47" s="94" t="str">
        <f>IF(競技者データ入力シート!AH52="","",data!AM48)</f>
        <v/>
      </c>
      <c r="BL47" s="94" t="str">
        <f>ASC(IF(競技者データ入力シート!AH52="","",競技者データ入力シート!AF52))</f>
        <v/>
      </c>
    </row>
    <row r="48" spans="2:64">
      <c r="B48" t="str">
        <f>IF(競技者データ入力シート!$C53="","",競技者データ入力シート!$U$1)</f>
        <v/>
      </c>
      <c r="C48" t="str">
        <f>IF(競技者データ入力シート!$C53="","",競技者データ入力シート!$P$1)</f>
        <v/>
      </c>
      <c r="D48" t="str">
        <f>IF(競技者データ入力シート!C53="","",競技者データ入力シート!A53)</f>
        <v/>
      </c>
      <c r="E48" t="str">
        <f>IF(競技者データ入力シート!C53="","",'NANS Data'!C48&amp;'NANS Data'!D48)</f>
        <v/>
      </c>
      <c r="F48" t="str">
        <f>IF(競技者データ入力シート!C53="","",競技者データ入力シート!$U$1)</f>
        <v/>
      </c>
      <c r="I48" t="str">
        <f>ASC(IF(競技者データ入力シート!C53="","",競技者データ入力シート!B53))</f>
        <v/>
      </c>
      <c r="J48" t="str">
        <f>IF(競技者データ入力シート!C53="","",競技者データ入力シート!C53&amp;" "&amp;競技者データ入力シート!D53)</f>
        <v/>
      </c>
      <c r="K48" t="str">
        <f>ASC(IF(競技者データ入力シート!E53="","",競技者データ入力シート!E53&amp;" "&amp;競技者データ入力シート!F53))</f>
        <v/>
      </c>
      <c r="L48" t="str">
        <f t="shared" si="0"/>
        <v/>
      </c>
      <c r="M48" t="str">
        <f>ASC(IF(競技者データ入力シート!G53="","",競技者データ入力シート!G53))</f>
        <v/>
      </c>
      <c r="N48" t="str">
        <f>ASC(IF(競技者データ入力シート!O53="","",競技者データ入力シート!O53))</f>
        <v/>
      </c>
      <c r="O48" t="str">
        <f>IF(競技者データ入力シート!I53="","",競技者データ入力シート!I53)</f>
        <v/>
      </c>
      <c r="P48" t="str">
        <f>ASC(IF(競技者データ入力シート!J53="","",競技者データ入力シート!J53))</f>
        <v/>
      </c>
      <c r="Q48" t="str">
        <f>ASC(IF(競技者データ入力シート!K53="","",競技者データ入力シート!K53))</f>
        <v/>
      </c>
      <c r="R48" t="str">
        <f>ASC(IF(競技者データ入力シート!L53="","",競技者データ入力シート!L53))</f>
        <v/>
      </c>
      <c r="S48" t="str">
        <f>IF(競技者データ入力シート!N53="","",競技者データ入力シート!N53)</f>
        <v/>
      </c>
      <c r="T48" t="str">
        <f>ASC(IF(競技者データ入力シート!M53="","",競技者データ入力シート!M53))</f>
        <v/>
      </c>
      <c r="U48" s="6" t="str">
        <f>IF(競技者データ入力シート!P53="","",data!X49)</f>
        <v/>
      </c>
      <c r="V48" t="str">
        <f>ASC(IF(競技者データ入力シート!P53="","",競技者データ入力シート!Q53))</f>
        <v/>
      </c>
      <c r="Y48" s="6" t="str">
        <f>IF(競技者データ入力シート!U53="","",data!AC49)</f>
        <v/>
      </c>
      <c r="Z48" t="str">
        <f>ASC(IF(競技者データ入力シート!U53="","",競技者データ入力シート!V53))</f>
        <v/>
      </c>
      <c r="AC48" s="6" t="str">
        <f>IF(競技者データ入力シート!Z53="","",data!AH49)</f>
        <v/>
      </c>
      <c r="AD48" t="str">
        <f>ASC(IF(競技者データ入力シート!Z53="","",競技者データ入力シート!AA53))</f>
        <v/>
      </c>
      <c r="AG48" s="6" t="str">
        <f>IF(競技者データ入力シート!AE53="","",data!AM49)</f>
        <v/>
      </c>
      <c r="AH48" t="str">
        <f>ASC(IF(競技者データ入力シート!AF53="","",競技者データ入力シート!AF53))</f>
        <v/>
      </c>
      <c r="AP48" s="94" t="str">
        <f>IF(競技者データ入力シート!$X53="","",(VLOOKUP((data!$AC49&amp;data!$AF49),'NANS Data'!$CK$2:$CL$13,2,FALSE)))</f>
        <v/>
      </c>
      <c r="AQ48" s="94" t="str">
        <f>IF(競技者データ入力シート!$X53="","",$B48)</f>
        <v/>
      </c>
      <c r="AR48" s="94" t="str">
        <f>IF(競技者データ入力シート!$X53="","",data!$R49&amp;data!$AF49)</f>
        <v/>
      </c>
      <c r="AS48" s="94"/>
      <c r="AT48" s="94" t="str">
        <f>IF(競技者データ入力シート!$X53="","",data!$R49&amp;data!$AF49)</f>
        <v/>
      </c>
      <c r="AU48" s="94" t="str">
        <f>IF(競技者データ入力シート!$X53="","",data!$R49&amp;data!$AF49)</f>
        <v/>
      </c>
      <c r="AV48" s="6" t="str">
        <f>IF(競技者データ入力シート!X53="","",(COUNTIF($AP$2:AP48,AP48)))</f>
        <v/>
      </c>
      <c r="AW48" s="94" t="str">
        <f t="shared" si="1"/>
        <v/>
      </c>
      <c r="AX48" s="94" t="str">
        <f t="shared" si="2"/>
        <v/>
      </c>
      <c r="AY48" s="94" t="str">
        <f>IF(競技者データ入力シート!$X53="","",'NANS Data'!Y48)</f>
        <v/>
      </c>
      <c r="AZ48" s="94" t="str">
        <f>ASC(IF(競技者データ入力シート!X53="","",競技者データ入力シート!V53))</f>
        <v/>
      </c>
      <c r="BB48" s="94" t="str">
        <f>IF(競技者データ入力シート!$AH53="","",(VLOOKUP((data!$AM49&amp;data!$AP49),'NANS Data'!$CK$2:$CL$13,2,FALSE)))</f>
        <v/>
      </c>
      <c r="BC48" s="94" t="str">
        <f>IF(競技者データ入力シート!AH53="","",B48)</f>
        <v/>
      </c>
      <c r="BD48" s="94" t="str">
        <f>IF(競技者データ入力シート!$AH53="","",data!$R49&amp;data!$AP49)</f>
        <v/>
      </c>
      <c r="BE48" s="94"/>
      <c r="BF48" s="94" t="str">
        <f>IF(競技者データ入力シート!$AH53="","",data!$R49&amp;data!$AP49)</f>
        <v/>
      </c>
      <c r="BG48" s="94" t="str">
        <f>IF(競技者データ入力シート!$AH53="","",data!$R49&amp;data!$AP49)</f>
        <v/>
      </c>
      <c r="BH48" s="94" t="str">
        <f>IF(競技者データ入力シート!AH53="","",COUNTIF('NANS Data'!$BB$2:BB48,'NANS Data'!BB48))</f>
        <v/>
      </c>
      <c r="BI48" s="94" t="str">
        <f t="shared" si="3"/>
        <v/>
      </c>
      <c r="BJ48" s="94" t="str">
        <f t="shared" si="4"/>
        <v/>
      </c>
      <c r="BK48" s="94" t="str">
        <f>IF(競技者データ入力シート!AH53="","",data!AM49)</f>
        <v/>
      </c>
      <c r="BL48" s="94" t="str">
        <f>ASC(IF(競技者データ入力シート!AH53="","",競技者データ入力シート!AF53))</f>
        <v/>
      </c>
    </row>
    <row r="49" spans="2:64">
      <c r="B49" t="str">
        <f>IF(競技者データ入力シート!$C54="","",競技者データ入力シート!$U$1)</f>
        <v/>
      </c>
      <c r="C49" t="str">
        <f>IF(競技者データ入力シート!$C54="","",競技者データ入力シート!$P$1)</f>
        <v/>
      </c>
      <c r="D49" t="str">
        <f>IF(競技者データ入力シート!C54="","",競技者データ入力シート!A54)</f>
        <v/>
      </c>
      <c r="E49" t="str">
        <f>IF(競技者データ入力シート!C54="","",'NANS Data'!C49&amp;'NANS Data'!D49)</f>
        <v/>
      </c>
      <c r="F49" t="str">
        <f>IF(競技者データ入力シート!C54="","",競技者データ入力シート!$U$1)</f>
        <v/>
      </c>
      <c r="I49" t="str">
        <f>ASC(IF(競技者データ入力シート!C54="","",競技者データ入力シート!B54))</f>
        <v/>
      </c>
      <c r="J49" t="str">
        <f>IF(競技者データ入力シート!C54="","",競技者データ入力シート!C54&amp;" "&amp;競技者データ入力シート!D54)</f>
        <v/>
      </c>
      <c r="K49" t="str">
        <f>ASC(IF(競技者データ入力シート!E54="","",競技者データ入力シート!E54&amp;" "&amp;競技者データ入力シート!F54))</f>
        <v/>
      </c>
      <c r="L49" t="str">
        <f t="shared" si="0"/>
        <v/>
      </c>
      <c r="M49" t="str">
        <f>ASC(IF(競技者データ入力シート!G54="","",競技者データ入力シート!G54))</f>
        <v/>
      </c>
      <c r="N49" t="str">
        <f>ASC(IF(競技者データ入力シート!O54="","",競技者データ入力シート!O54))</f>
        <v/>
      </c>
      <c r="O49" t="str">
        <f>IF(競技者データ入力シート!I54="","",競技者データ入力シート!I54)</f>
        <v/>
      </c>
      <c r="P49" t="str">
        <f>ASC(IF(競技者データ入力シート!J54="","",競技者データ入力シート!J54))</f>
        <v/>
      </c>
      <c r="Q49" t="str">
        <f>ASC(IF(競技者データ入力シート!K54="","",競技者データ入力シート!K54))</f>
        <v/>
      </c>
      <c r="R49" t="str">
        <f>ASC(IF(競技者データ入力シート!L54="","",競技者データ入力シート!L54))</f>
        <v/>
      </c>
      <c r="S49" t="str">
        <f>IF(競技者データ入力シート!N54="","",競技者データ入力シート!N54)</f>
        <v/>
      </c>
      <c r="T49" t="str">
        <f>ASC(IF(競技者データ入力シート!M54="","",競技者データ入力シート!M54))</f>
        <v/>
      </c>
      <c r="U49" s="6" t="str">
        <f>IF(競技者データ入力シート!P54="","",data!X50)</f>
        <v/>
      </c>
      <c r="V49" t="str">
        <f>ASC(IF(競技者データ入力シート!P54="","",競技者データ入力シート!Q54))</f>
        <v/>
      </c>
      <c r="Y49" s="6" t="str">
        <f>IF(競技者データ入力シート!U54="","",data!AC50)</f>
        <v/>
      </c>
      <c r="Z49" t="str">
        <f>ASC(IF(競技者データ入力シート!U54="","",競技者データ入力シート!V54))</f>
        <v/>
      </c>
      <c r="AC49" s="6" t="str">
        <f>IF(競技者データ入力シート!Z54="","",data!AH50)</f>
        <v/>
      </c>
      <c r="AD49" t="str">
        <f>ASC(IF(競技者データ入力シート!Z54="","",競技者データ入力シート!AA54))</f>
        <v/>
      </c>
      <c r="AG49" s="6" t="str">
        <f>IF(競技者データ入力シート!AE54="","",data!AM50)</f>
        <v/>
      </c>
      <c r="AH49" t="str">
        <f>ASC(IF(競技者データ入力シート!AF54="","",競技者データ入力シート!AF54))</f>
        <v/>
      </c>
      <c r="AP49" s="94" t="str">
        <f>IF(競技者データ入力シート!$X54="","",(VLOOKUP((data!$AC50&amp;data!$AF50),'NANS Data'!$CK$2:$CL$13,2,FALSE)))</f>
        <v/>
      </c>
      <c r="AQ49" s="94" t="str">
        <f>IF(競技者データ入力シート!$X54="","",$B49)</f>
        <v/>
      </c>
      <c r="AR49" s="94" t="str">
        <f>IF(競技者データ入力シート!$X54="","",data!$R50&amp;data!$AF50)</f>
        <v/>
      </c>
      <c r="AS49" s="94"/>
      <c r="AT49" s="94" t="str">
        <f>IF(競技者データ入力シート!$X54="","",data!$R50&amp;data!$AF50)</f>
        <v/>
      </c>
      <c r="AU49" s="94" t="str">
        <f>IF(競技者データ入力シート!$X54="","",data!$R50&amp;data!$AF50)</f>
        <v/>
      </c>
      <c r="AV49" s="6" t="str">
        <f>IF(競技者データ入力シート!X54="","",(COUNTIF($AP$2:AP49,AP49)))</f>
        <v/>
      </c>
      <c r="AW49" s="94" t="str">
        <f t="shared" si="1"/>
        <v/>
      </c>
      <c r="AX49" s="94" t="str">
        <f t="shared" si="2"/>
        <v/>
      </c>
      <c r="AY49" s="94" t="str">
        <f>IF(競技者データ入力シート!$X54="","",'NANS Data'!Y49)</f>
        <v/>
      </c>
      <c r="AZ49" s="94" t="str">
        <f>ASC(IF(競技者データ入力シート!X54="","",競技者データ入力シート!V54))</f>
        <v/>
      </c>
      <c r="BB49" s="94" t="str">
        <f>IF(競技者データ入力シート!$AH54="","",(VLOOKUP((data!$AM50&amp;data!$AP50),'NANS Data'!$CK$2:$CL$13,2,FALSE)))</f>
        <v/>
      </c>
      <c r="BC49" s="94" t="str">
        <f>IF(競技者データ入力シート!AH54="","",B49)</f>
        <v/>
      </c>
      <c r="BD49" s="94" t="str">
        <f>IF(競技者データ入力シート!$AH54="","",data!$R50&amp;data!$AP50)</f>
        <v/>
      </c>
      <c r="BE49" s="94"/>
      <c r="BF49" s="94" t="str">
        <f>IF(競技者データ入力シート!$AH54="","",data!$R50&amp;data!$AP50)</f>
        <v/>
      </c>
      <c r="BG49" s="94" t="str">
        <f>IF(競技者データ入力シート!$AH54="","",data!$R50&amp;data!$AP50)</f>
        <v/>
      </c>
      <c r="BH49" s="94" t="str">
        <f>IF(競技者データ入力シート!AH54="","",COUNTIF('NANS Data'!$BB$2:BB49,'NANS Data'!BB49))</f>
        <v/>
      </c>
      <c r="BI49" s="94" t="str">
        <f t="shared" si="3"/>
        <v/>
      </c>
      <c r="BJ49" s="94" t="str">
        <f t="shared" si="4"/>
        <v/>
      </c>
      <c r="BK49" s="94" t="str">
        <f>IF(競技者データ入力シート!AH54="","",data!AM50)</f>
        <v/>
      </c>
      <c r="BL49" s="94" t="str">
        <f>ASC(IF(競技者データ入力シート!AH54="","",競技者データ入力シート!AF54))</f>
        <v/>
      </c>
    </row>
    <row r="50" spans="2:64">
      <c r="B50" t="str">
        <f>IF(競技者データ入力シート!$C55="","",競技者データ入力シート!$U$1)</f>
        <v/>
      </c>
      <c r="C50" t="str">
        <f>IF(競技者データ入力シート!$C55="","",競技者データ入力シート!$P$1)</f>
        <v/>
      </c>
      <c r="D50" t="str">
        <f>IF(競技者データ入力シート!C55="","",競技者データ入力シート!A55)</f>
        <v/>
      </c>
      <c r="E50" t="str">
        <f>IF(競技者データ入力シート!C55="","",'NANS Data'!C50&amp;'NANS Data'!D50)</f>
        <v/>
      </c>
      <c r="F50" t="str">
        <f>IF(競技者データ入力シート!C55="","",競技者データ入力シート!$U$1)</f>
        <v/>
      </c>
      <c r="I50" t="str">
        <f>ASC(IF(競技者データ入力シート!C55="","",競技者データ入力シート!B55))</f>
        <v/>
      </c>
      <c r="J50" t="str">
        <f>IF(競技者データ入力シート!C55="","",競技者データ入力シート!C55&amp;" "&amp;競技者データ入力シート!D55)</f>
        <v/>
      </c>
      <c r="K50" t="str">
        <f>ASC(IF(競技者データ入力シート!E55="","",競技者データ入力シート!E55&amp;" "&amp;競技者データ入力シート!F55))</f>
        <v/>
      </c>
      <c r="L50" t="str">
        <f t="shared" si="0"/>
        <v/>
      </c>
      <c r="M50" t="str">
        <f>ASC(IF(競技者データ入力シート!G55="","",競技者データ入力シート!G55))</f>
        <v/>
      </c>
      <c r="N50" t="str">
        <f>ASC(IF(競技者データ入力シート!O55="","",競技者データ入力シート!O55))</f>
        <v/>
      </c>
      <c r="O50" t="str">
        <f>IF(競技者データ入力シート!I55="","",競技者データ入力シート!I55)</f>
        <v/>
      </c>
      <c r="P50" t="str">
        <f>ASC(IF(競技者データ入力シート!J55="","",競技者データ入力シート!J55))</f>
        <v/>
      </c>
      <c r="Q50" t="str">
        <f>ASC(IF(競技者データ入力シート!K55="","",競技者データ入力シート!K55))</f>
        <v/>
      </c>
      <c r="R50" t="str">
        <f>ASC(IF(競技者データ入力シート!L55="","",競技者データ入力シート!L55))</f>
        <v/>
      </c>
      <c r="S50" t="str">
        <f>IF(競技者データ入力シート!N55="","",競技者データ入力シート!N55)</f>
        <v/>
      </c>
      <c r="T50" t="str">
        <f>ASC(IF(競技者データ入力シート!M55="","",競技者データ入力シート!M55))</f>
        <v/>
      </c>
      <c r="U50" s="6" t="str">
        <f>IF(競技者データ入力シート!P55="","",data!X51)</f>
        <v/>
      </c>
      <c r="V50" t="str">
        <f>ASC(IF(競技者データ入力シート!P55="","",競技者データ入力シート!Q55))</f>
        <v/>
      </c>
      <c r="Y50" s="6" t="str">
        <f>IF(競技者データ入力シート!U55="","",data!AC51)</f>
        <v/>
      </c>
      <c r="Z50" t="str">
        <f>ASC(IF(競技者データ入力シート!U55="","",競技者データ入力シート!V55))</f>
        <v/>
      </c>
      <c r="AC50" s="6" t="str">
        <f>IF(競技者データ入力シート!Z55="","",data!AH51)</f>
        <v/>
      </c>
      <c r="AD50" t="str">
        <f>ASC(IF(競技者データ入力シート!Z55="","",競技者データ入力シート!AA55))</f>
        <v/>
      </c>
      <c r="AG50" s="6" t="str">
        <f>IF(競技者データ入力シート!AE55="","",data!AM51)</f>
        <v/>
      </c>
      <c r="AH50" t="str">
        <f>ASC(IF(競技者データ入力シート!AF55="","",競技者データ入力シート!AF55))</f>
        <v/>
      </c>
      <c r="AP50" s="94" t="str">
        <f>IF(競技者データ入力シート!$X55="","",(VLOOKUP((data!$AC51&amp;data!$AF51),'NANS Data'!$CK$2:$CL$13,2,FALSE)))</f>
        <v/>
      </c>
      <c r="AQ50" s="94" t="str">
        <f>IF(競技者データ入力シート!$X55="","",$B50)</f>
        <v/>
      </c>
      <c r="AR50" s="94" t="str">
        <f>IF(競技者データ入力シート!$X55="","",data!$R51&amp;data!$AF51)</f>
        <v/>
      </c>
      <c r="AS50" s="94"/>
      <c r="AT50" s="94" t="str">
        <f>IF(競技者データ入力シート!$X55="","",data!$R51&amp;data!$AF51)</f>
        <v/>
      </c>
      <c r="AU50" s="94" t="str">
        <f>IF(競技者データ入力シート!$X55="","",data!$R51&amp;data!$AF51)</f>
        <v/>
      </c>
      <c r="AV50" s="6" t="str">
        <f>IF(競技者データ入力シート!X55="","",(COUNTIF($AP$2:AP50,AP50)))</f>
        <v/>
      </c>
      <c r="AW50" s="94" t="str">
        <f t="shared" si="1"/>
        <v/>
      </c>
      <c r="AX50" s="94" t="str">
        <f t="shared" si="2"/>
        <v/>
      </c>
      <c r="AY50" s="94" t="str">
        <f>IF(競技者データ入力シート!$X55="","",'NANS Data'!Y50)</f>
        <v/>
      </c>
      <c r="AZ50" s="94" t="str">
        <f>ASC(IF(競技者データ入力シート!X55="","",競技者データ入力シート!V55))</f>
        <v/>
      </c>
      <c r="BB50" s="94" t="str">
        <f>IF(競技者データ入力シート!$AH55="","",(VLOOKUP((data!$AM51&amp;data!$AP51),'NANS Data'!$CK$2:$CL$13,2,FALSE)))</f>
        <v/>
      </c>
      <c r="BC50" s="94" t="str">
        <f>IF(競技者データ入力シート!AH55="","",B50)</f>
        <v/>
      </c>
      <c r="BD50" s="94" t="str">
        <f>IF(競技者データ入力シート!$AH55="","",data!$R51&amp;data!$AP51)</f>
        <v/>
      </c>
      <c r="BE50" s="94"/>
      <c r="BF50" s="94" t="str">
        <f>IF(競技者データ入力シート!$AH55="","",data!$R51&amp;data!$AP51)</f>
        <v/>
      </c>
      <c r="BG50" s="94" t="str">
        <f>IF(競技者データ入力シート!$AH55="","",data!$R51&amp;data!$AP51)</f>
        <v/>
      </c>
      <c r="BH50" s="94" t="str">
        <f>IF(競技者データ入力シート!AH55="","",COUNTIF('NANS Data'!$BB$2:BB50,'NANS Data'!BB50))</f>
        <v/>
      </c>
      <c r="BI50" s="94" t="str">
        <f t="shared" si="3"/>
        <v/>
      </c>
      <c r="BJ50" s="94" t="str">
        <f t="shared" si="4"/>
        <v/>
      </c>
      <c r="BK50" s="94" t="str">
        <f>IF(競技者データ入力シート!AH55="","",data!AM51)</f>
        <v/>
      </c>
      <c r="BL50" s="94" t="str">
        <f>ASC(IF(競技者データ入力シート!AH55="","",競技者データ入力シート!AF55))</f>
        <v/>
      </c>
    </row>
    <row r="51" spans="2:64">
      <c r="B51" t="str">
        <f>IF(競技者データ入力シート!$C56="","",競技者データ入力シート!$U$1)</f>
        <v/>
      </c>
      <c r="C51" t="str">
        <f>IF(競技者データ入力シート!$C56="","",競技者データ入力シート!$P$1)</f>
        <v/>
      </c>
      <c r="D51" t="str">
        <f>IF(競技者データ入力シート!C56="","",競技者データ入力シート!A56)</f>
        <v/>
      </c>
      <c r="E51" t="str">
        <f>IF(競技者データ入力シート!C56="","",'NANS Data'!C51&amp;'NANS Data'!D51)</f>
        <v/>
      </c>
      <c r="F51" t="str">
        <f>IF(競技者データ入力シート!C56="","",競技者データ入力シート!$U$1)</f>
        <v/>
      </c>
      <c r="I51" t="str">
        <f>ASC(IF(競技者データ入力シート!C56="","",競技者データ入力シート!B56))</f>
        <v/>
      </c>
      <c r="J51" t="str">
        <f>IF(競技者データ入力シート!C56="","",競技者データ入力シート!C56&amp;" "&amp;競技者データ入力シート!D56)</f>
        <v/>
      </c>
      <c r="K51" t="str">
        <f>ASC(IF(競技者データ入力シート!E56="","",競技者データ入力シート!E56&amp;" "&amp;競技者データ入力シート!F56))</f>
        <v/>
      </c>
      <c r="L51" t="str">
        <f t="shared" si="0"/>
        <v/>
      </c>
      <c r="M51" t="str">
        <f>ASC(IF(競技者データ入力シート!G56="","",競技者データ入力シート!G56))</f>
        <v/>
      </c>
      <c r="N51" t="str">
        <f>ASC(IF(競技者データ入力シート!O56="","",競技者データ入力シート!O56))</f>
        <v/>
      </c>
      <c r="O51" t="str">
        <f>IF(競技者データ入力シート!I56="","",競技者データ入力シート!I56)</f>
        <v/>
      </c>
      <c r="P51" t="str">
        <f>ASC(IF(競技者データ入力シート!J56="","",競技者データ入力シート!J56))</f>
        <v/>
      </c>
      <c r="Q51" t="str">
        <f>ASC(IF(競技者データ入力シート!K56="","",競技者データ入力シート!K56))</f>
        <v/>
      </c>
      <c r="R51" t="str">
        <f>ASC(IF(競技者データ入力シート!L56="","",競技者データ入力シート!L56))</f>
        <v/>
      </c>
      <c r="S51" t="str">
        <f>IF(競技者データ入力シート!N56="","",競技者データ入力シート!N56)</f>
        <v/>
      </c>
      <c r="T51" t="str">
        <f>ASC(IF(競技者データ入力シート!M56="","",競技者データ入力シート!M56))</f>
        <v/>
      </c>
      <c r="U51" s="6" t="str">
        <f>IF(競技者データ入力シート!P56="","",data!X52)</f>
        <v/>
      </c>
      <c r="V51" t="str">
        <f>ASC(IF(競技者データ入力シート!P56="","",競技者データ入力シート!Q56))</f>
        <v/>
      </c>
      <c r="Y51" s="6" t="str">
        <f>IF(競技者データ入力シート!U56="","",data!AC52)</f>
        <v/>
      </c>
      <c r="Z51" t="str">
        <f>ASC(IF(競技者データ入力シート!U56="","",競技者データ入力シート!V56))</f>
        <v/>
      </c>
      <c r="AC51" s="6" t="str">
        <f>IF(競技者データ入力シート!Z56="","",data!AH52)</f>
        <v/>
      </c>
      <c r="AD51" t="str">
        <f>ASC(IF(競技者データ入力シート!Z56="","",競技者データ入力シート!AA56))</f>
        <v/>
      </c>
      <c r="AG51" s="6" t="str">
        <f>IF(競技者データ入力シート!AE56="","",data!AM52)</f>
        <v/>
      </c>
      <c r="AH51" t="str">
        <f>ASC(IF(競技者データ入力シート!AF56="","",競技者データ入力シート!AF56))</f>
        <v/>
      </c>
      <c r="AP51" s="94" t="str">
        <f>IF(競技者データ入力シート!$X56="","",(VLOOKUP((data!$AC52&amp;data!$AF52),'NANS Data'!$CK$2:$CL$13,2,FALSE)))</f>
        <v/>
      </c>
      <c r="AQ51" s="94" t="str">
        <f>IF(競技者データ入力シート!$X56="","",$B51)</f>
        <v/>
      </c>
      <c r="AR51" s="94" t="str">
        <f>IF(競技者データ入力シート!$X56="","",data!$R52&amp;data!$AF52)</f>
        <v/>
      </c>
      <c r="AS51" s="94"/>
      <c r="AT51" s="94" t="str">
        <f>IF(競技者データ入力シート!$X56="","",data!$R52&amp;data!$AF52)</f>
        <v/>
      </c>
      <c r="AU51" s="94" t="str">
        <f>IF(競技者データ入力シート!$X56="","",data!$R52&amp;data!$AF52)</f>
        <v/>
      </c>
      <c r="AV51" s="6" t="str">
        <f>IF(競技者データ入力シート!X56="","",(COUNTIF($AP$2:AP51,AP51)))</f>
        <v/>
      </c>
      <c r="AW51" s="94" t="str">
        <f t="shared" si="1"/>
        <v/>
      </c>
      <c r="AX51" s="94" t="str">
        <f t="shared" si="2"/>
        <v/>
      </c>
      <c r="AY51" s="94" t="str">
        <f>IF(競技者データ入力シート!$X56="","",'NANS Data'!Y51)</f>
        <v/>
      </c>
      <c r="AZ51" s="94" t="str">
        <f>ASC(IF(競技者データ入力シート!X56="","",競技者データ入力シート!V56))</f>
        <v/>
      </c>
      <c r="BB51" s="94" t="str">
        <f>IF(競技者データ入力シート!$AH56="","",(VLOOKUP((data!$AM52&amp;data!$AP52),'NANS Data'!$CK$2:$CL$13,2,FALSE)))</f>
        <v/>
      </c>
      <c r="BC51" s="94" t="str">
        <f>IF(競技者データ入力シート!AH56="","",B51)</f>
        <v/>
      </c>
      <c r="BD51" s="94" t="str">
        <f>IF(競技者データ入力シート!$AH56="","",data!$R52&amp;data!$AP52)</f>
        <v/>
      </c>
      <c r="BE51" s="94"/>
      <c r="BF51" s="94" t="str">
        <f>IF(競技者データ入力シート!$AH56="","",data!$R52&amp;data!$AP52)</f>
        <v/>
      </c>
      <c r="BG51" s="94" t="str">
        <f>IF(競技者データ入力シート!$AH56="","",data!$R52&amp;data!$AP52)</f>
        <v/>
      </c>
      <c r="BH51" s="94" t="str">
        <f>IF(競技者データ入力シート!AH56="","",COUNTIF('NANS Data'!$BB$2:BB51,'NANS Data'!BB51))</f>
        <v/>
      </c>
      <c r="BI51" s="94" t="str">
        <f t="shared" si="3"/>
        <v/>
      </c>
      <c r="BJ51" s="94" t="str">
        <f t="shared" si="4"/>
        <v/>
      </c>
      <c r="BK51" s="94" t="str">
        <f>IF(競技者データ入力シート!AH56="","",data!AM52)</f>
        <v/>
      </c>
      <c r="BL51" s="94" t="str">
        <f>ASC(IF(競技者データ入力シート!AH56="","",競技者データ入力シート!AF56))</f>
        <v/>
      </c>
    </row>
    <row r="52" spans="2:64">
      <c r="B52" t="str">
        <f>IF(競技者データ入力シート!$C57="","",競技者データ入力シート!$U$1)</f>
        <v/>
      </c>
      <c r="C52" t="str">
        <f>IF(競技者データ入力シート!$C57="","",競技者データ入力シート!$P$1)</f>
        <v/>
      </c>
      <c r="D52" t="str">
        <f>IF(競技者データ入力シート!C57="","",競技者データ入力シート!A57)</f>
        <v/>
      </c>
      <c r="E52" t="str">
        <f>IF(競技者データ入力シート!C57="","",'NANS Data'!C52&amp;'NANS Data'!D52)</f>
        <v/>
      </c>
      <c r="F52" t="str">
        <f>IF(競技者データ入力シート!C57="","",競技者データ入力シート!$U$1)</f>
        <v/>
      </c>
      <c r="I52" t="str">
        <f>ASC(IF(競技者データ入力シート!C57="","",競技者データ入力シート!B57))</f>
        <v/>
      </c>
      <c r="J52" t="str">
        <f>IF(競技者データ入力シート!C57="","",競技者データ入力シート!C57&amp;" "&amp;競技者データ入力シート!D57)</f>
        <v/>
      </c>
      <c r="K52" t="str">
        <f>ASC(IF(競技者データ入力シート!E57="","",競技者データ入力シート!E57&amp;" "&amp;競技者データ入力シート!F57))</f>
        <v/>
      </c>
      <c r="L52" t="str">
        <f t="shared" si="0"/>
        <v/>
      </c>
      <c r="M52" t="str">
        <f>ASC(IF(競技者データ入力シート!G57="","",競技者データ入力シート!G57))</f>
        <v/>
      </c>
      <c r="N52" t="str">
        <f>ASC(IF(競技者データ入力シート!O57="","",競技者データ入力シート!O57))</f>
        <v/>
      </c>
      <c r="O52" t="str">
        <f>IF(競技者データ入力シート!I57="","",競技者データ入力シート!I57)</f>
        <v/>
      </c>
      <c r="P52" t="str">
        <f>ASC(IF(競技者データ入力シート!J57="","",競技者データ入力シート!J57))</f>
        <v/>
      </c>
      <c r="Q52" t="str">
        <f>ASC(IF(競技者データ入力シート!K57="","",競技者データ入力シート!K57))</f>
        <v/>
      </c>
      <c r="R52" t="str">
        <f>ASC(IF(競技者データ入力シート!L57="","",競技者データ入力シート!L57))</f>
        <v/>
      </c>
      <c r="S52" t="str">
        <f>IF(競技者データ入力シート!N57="","",競技者データ入力シート!N57)</f>
        <v/>
      </c>
      <c r="T52" t="str">
        <f>ASC(IF(競技者データ入力シート!M57="","",競技者データ入力シート!M57))</f>
        <v/>
      </c>
      <c r="U52" s="6" t="str">
        <f>IF(競技者データ入力シート!P57="","",data!X53)</f>
        <v/>
      </c>
      <c r="V52" t="str">
        <f>ASC(IF(競技者データ入力シート!P57="","",競技者データ入力シート!Q57))</f>
        <v/>
      </c>
      <c r="Y52" s="6" t="str">
        <f>IF(競技者データ入力シート!U57="","",data!AC53)</f>
        <v/>
      </c>
      <c r="Z52" t="str">
        <f>ASC(IF(競技者データ入力シート!U57="","",競技者データ入力シート!V57))</f>
        <v/>
      </c>
      <c r="AC52" s="6" t="str">
        <f>IF(競技者データ入力シート!Z57="","",data!AH53)</f>
        <v/>
      </c>
      <c r="AD52" t="str">
        <f>ASC(IF(競技者データ入力シート!Z57="","",競技者データ入力シート!AA57))</f>
        <v/>
      </c>
      <c r="AG52" s="6" t="str">
        <f>IF(競技者データ入力シート!AE57="","",data!AM53)</f>
        <v/>
      </c>
      <c r="AH52" t="str">
        <f>ASC(IF(競技者データ入力シート!AF57="","",競技者データ入力シート!AF57))</f>
        <v/>
      </c>
      <c r="AP52" s="94" t="str">
        <f>IF(競技者データ入力シート!$X57="","",(VLOOKUP((data!$AC53&amp;data!$AF53),'NANS Data'!$CK$2:$CL$13,2,FALSE)))</f>
        <v/>
      </c>
      <c r="AQ52" s="94" t="str">
        <f>IF(競技者データ入力シート!$X57="","",$B52)</f>
        <v/>
      </c>
      <c r="AR52" s="94" t="str">
        <f>IF(競技者データ入力シート!$X57="","",data!$R53&amp;data!$AF53)</f>
        <v/>
      </c>
      <c r="AS52" s="94"/>
      <c r="AT52" s="94" t="str">
        <f>IF(競技者データ入力シート!$X57="","",data!$R53&amp;data!$AF53)</f>
        <v/>
      </c>
      <c r="AU52" s="94" t="str">
        <f>IF(競技者データ入力シート!$X57="","",data!$R53&amp;data!$AF53)</f>
        <v/>
      </c>
      <c r="AV52" s="6" t="str">
        <f>IF(競技者データ入力シート!X57="","",(COUNTIF($AP$2:AP52,AP52)))</f>
        <v/>
      </c>
      <c r="AW52" s="94" t="str">
        <f t="shared" si="1"/>
        <v/>
      </c>
      <c r="AX52" s="94" t="str">
        <f t="shared" si="2"/>
        <v/>
      </c>
      <c r="AY52" s="94" t="str">
        <f>IF(競技者データ入力シート!$X57="","",'NANS Data'!Y52)</f>
        <v/>
      </c>
      <c r="AZ52" s="94" t="str">
        <f>ASC(IF(競技者データ入力シート!X57="","",競技者データ入力シート!V57))</f>
        <v/>
      </c>
      <c r="BB52" s="94" t="str">
        <f>IF(競技者データ入力シート!$AH57="","",(VLOOKUP((data!$AM53&amp;data!$AP53),'NANS Data'!$CK$2:$CL$13,2,FALSE)))</f>
        <v/>
      </c>
      <c r="BC52" s="94" t="str">
        <f>IF(競技者データ入力シート!AH57="","",B52)</f>
        <v/>
      </c>
      <c r="BD52" s="94" t="str">
        <f>IF(競技者データ入力シート!$AH57="","",data!$R53&amp;data!$AP53)</f>
        <v/>
      </c>
      <c r="BE52" s="94"/>
      <c r="BF52" s="94" t="str">
        <f>IF(競技者データ入力シート!$AH57="","",data!$R53&amp;data!$AP53)</f>
        <v/>
      </c>
      <c r="BG52" s="94" t="str">
        <f>IF(競技者データ入力シート!$AH57="","",data!$R53&amp;data!$AP53)</f>
        <v/>
      </c>
      <c r="BH52" s="94" t="str">
        <f>IF(競技者データ入力シート!AH57="","",COUNTIF('NANS Data'!$BB$2:BB52,'NANS Data'!BB52))</f>
        <v/>
      </c>
      <c r="BI52" s="94" t="str">
        <f t="shared" si="3"/>
        <v/>
      </c>
      <c r="BJ52" s="94" t="str">
        <f t="shared" si="4"/>
        <v/>
      </c>
      <c r="BK52" s="94" t="str">
        <f>IF(競技者データ入力シート!AH57="","",data!AM53)</f>
        <v/>
      </c>
      <c r="BL52" s="94" t="str">
        <f>ASC(IF(競技者データ入力シート!AH57="","",競技者データ入力シート!AF57))</f>
        <v/>
      </c>
    </row>
    <row r="53" spans="2:64">
      <c r="B53" t="str">
        <f>IF(競技者データ入力シート!$C58="","",競技者データ入力シート!$U$1)</f>
        <v/>
      </c>
      <c r="C53" t="str">
        <f>IF(競技者データ入力シート!$C58="","",競技者データ入力シート!$P$1)</f>
        <v/>
      </c>
      <c r="D53" t="str">
        <f>IF(競技者データ入力シート!C58="","",競技者データ入力シート!A58)</f>
        <v/>
      </c>
      <c r="E53" t="str">
        <f>IF(競技者データ入力シート!C58="","",'NANS Data'!C53&amp;'NANS Data'!D53)</f>
        <v/>
      </c>
      <c r="F53" t="str">
        <f>IF(競技者データ入力シート!C58="","",競技者データ入力シート!$U$1)</f>
        <v/>
      </c>
      <c r="I53" t="str">
        <f>ASC(IF(競技者データ入力シート!C58="","",競技者データ入力シート!B58))</f>
        <v/>
      </c>
      <c r="J53" t="str">
        <f>IF(競技者データ入力シート!C58="","",競技者データ入力シート!C58&amp;" "&amp;競技者データ入力シート!D58)</f>
        <v/>
      </c>
      <c r="K53" t="str">
        <f>ASC(IF(競技者データ入力シート!E58="","",競技者データ入力シート!E58&amp;" "&amp;競技者データ入力シート!F58))</f>
        <v/>
      </c>
      <c r="L53" t="str">
        <f t="shared" si="0"/>
        <v/>
      </c>
      <c r="M53" t="str">
        <f>ASC(IF(競技者データ入力シート!G58="","",競技者データ入力シート!G58))</f>
        <v/>
      </c>
      <c r="N53" t="str">
        <f>ASC(IF(競技者データ入力シート!O58="","",競技者データ入力シート!O58))</f>
        <v/>
      </c>
      <c r="O53" t="str">
        <f>IF(競技者データ入力シート!I58="","",競技者データ入力シート!I58)</f>
        <v/>
      </c>
      <c r="P53" t="str">
        <f>ASC(IF(競技者データ入力シート!J58="","",競技者データ入力シート!J58))</f>
        <v/>
      </c>
      <c r="Q53" t="str">
        <f>ASC(IF(競技者データ入力シート!K58="","",競技者データ入力シート!K58))</f>
        <v/>
      </c>
      <c r="R53" t="str">
        <f>ASC(IF(競技者データ入力シート!L58="","",競技者データ入力シート!L58))</f>
        <v/>
      </c>
      <c r="S53" t="str">
        <f>IF(競技者データ入力シート!N58="","",競技者データ入力シート!N58)</f>
        <v/>
      </c>
      <c r="T53" t="str">
        <f>ASC(IF(競技者データ入力シート!M58="","",競技者データ入力シート!M58))</f>
        <v/>
      </c>
      <c r="U53" s="6" t="str">
        <f>IF(競技者データ入力シート!P58="","",data!X54)</f>
        <v/>
      </c>
      <c r="V53" t="str">
        <f>ASC(IF(競技者データ入力シート!P58="","",競技者データ入力シート!Q58))</f>
        <v/>
      </c>
      <c r="Y53" s="6" t="str">
        <f>IF(競技者データ入力シート!U58="","",data!AC54)</f>
        <v/>
      </c>
      <c r="Z53" t="str">
        <f>ASC(IF(競技者データ入力シート!U58="","",競技者データ入力シート!V58))</f>
        <v/>
      </c>
      <c r="AC53" s="6" t="str">
        <f>IF(競技者データ入力シート!Z58="","",data!AH54)</f>
        <v/>
      </c>
      <c r="AD53" t="str">
        <f>ASC(IF(競技者データ入力シート!Z58="","",競技者データ入力シート!AA58))</f>
        <v/>
      </c>
      <c r="AG53" s="6" t="str">
        <f>IF(競技者データ入力シート!AE58="","",data!AM54)</f>
        <v/>
      </c>
      <c r="AH53" t="str">
        <f>ASC(IF(競技者データ入力シート!AF58="","",競技者データ入力シート!AF58))</f>
        <v/>
      </c>
      <c r="AP53" s="94" t="str">
        <f>IF(競技者データ入力シート!$X58="","",(VLOOKUP((data!$AC54&amp;data!$AF54),'NANS Data'!$CK$2:$CL$13,2,FALSE)))</f>
        <v/>
      </c>
      <c r="AQ53" s="94" t="str">
        <f>IF(競技者データ入力シート!$X58="","",$B53)</f>
        <v/>
      </c>
      <c r="AR53" s="94" t="str">
        <f>IF(競技者データ入力シート!$X58="","",data!$R54&amp;data!$AF54)</f>
        <v/>
      </c>
      <c r="AS53" s="94"/>
      <c r="AT53" s="94" t="str">
        <f>IF(競技者データ入力シート!$X58="","",data!$R54&amp;data!$AF54)</f>
        <v/>
      </c>
      <c r="AU53" s="94" t="str">
        <f>IF(競技者データ入力シート!$X58="","",data!$R54&amp;data!$AF54)</f>
        <v/>
      </c>
      <c r="AV53" s="6" t="str">
        <f>IF(競技者データ入力シート!X58="","",(COUNTIF($AP$2:AP53,AP53)))</f>
        <v/>
      </c>
      <c r="AW53" s="94" t="str">
        <f t="shared" si="1"/>
        <v/>
      </c>
      <c r="AX53" s="94" t="str">
        <f t="shared" si="2"/>
        <v/>
      </c>
      <c r="AY53" s="94" t="str">
        <f>IF(競技者データ入力シート!$X58="","",'NANS Data'!Y53)</f>
        <v/>
      </c>
      <c r="AZ53" s="94" t="str">
        <f>ASC(IF(競技者データ入力シート!X58="","",競技者データ入力シート!V58))</f>
        <v/>
      </c>
      <c r="BB53" s="94" t="str">
        <f>IF(競技者データ入力シート!$AH58="","",(VLOOKUP((data!$AM54&amp;data!$AP54),'NANS Data'!$CK$2:$CL$13,2,FALSE)))</f>
        <v/>
      </c>
      <c r="BC53" s="94" t="str">
        <f>IF(競技者データ入力シート!AH58="","",B53)</f>
        <v/>
      </c>
      <c r="BD53" s="94" t="str">
        <f>IF(競技者データ入力シート!$AH58="","",data!$R54&amp;data!$AP54)</f>
        <v/>
      </c>
      <c r="BE53" s="94"/>
      <c r="BF53" s="94" t="str">
        <f>IF(競技者データ入力シート!$AH58="","",data!$R54&amp;data!$AP54)</f>
        <v/>
      </c>
      <c r="BG53" s="94" t="str">
        <f>IF(競技者データ入力シート!$AH58="","",data!$R54&amp;data!$AP54)</f>
        <v/>
      </c>
      <c r="BH53" s="94" t="str">
        <f>IF(競技者データ入力シート!AH58="","",COUNTIF('NANS Data'!$BB$2:BB53,'NANS Data'!BB53))</f>
        <v/>
      </c>
      <c r="BI53" s="94" t="str">
        <f t="shared" si="3"/>
        <v/>
      </c>
      <c r="BJ53" s="94" t="str">
        <f t="shared" si="4"/>
        <v/>
      </c>
      <c r="BK53" s="94" t="str">
        <f>IF(競技者データ入力シート!AH58="","",data!AM54)</f>
        <v/>
      </c>
      <c r="BL53" s="94" t="str">
        <f>ASC(IF(競技者データ入力シート!AH58="","",競技者データ入力シート!AF58))</f>
        <v/>
      </c>
    </row>
    <row r="54" spans="2:64">
      <c r="B54" t="str">
        <f>IF(競技者データ入力シート!$C59="","",競技者データ入力シート!$U$1)</f>
        <v/>
      </c>
      <c r="C54" t="str">
        <f>IF(競技者データ入力シート!$C59="","",競技者データ入力シート!$P$1)</f>
        <v/>
      </c>
      <c r="D54" t="str">
        <f>IF(競技者データ入力シート!C59="","",競技者データ入力シート!A59)</f>
        <v/>
      </c>
      <c r="E54" t="str">
        <f>IF(競技者データ入力シート!C59="","",'NANS Data'!C54&amp;'NANS Data'!D54)</f>
        <v/>
      </c>
      <c r="F54" t="str">
        <f>IF(競技者データ入力シート!C59="","",競技者データ入力シート!$U$1)</f>
        <v/>
      </c>
      <c r="I54" t="str">
        <f>ASC(IF(競技者データ入力シート!C59="","",競技者データ入力シート!B59))</f>
        <v/>
      </c>
      <c r="J54" t="str">
        <f>IF(競技者データ入力シート!C59="","",競技者データ入力シート!C59&amp;" "&amp;競技者データ入力シート!D59)</f>
        <v/>
      </c>
      <c r="K54" t="str">
        <f>ASC(IF(競技者データ入力シート!E59="","",競技者データ入力シート!E59&amp;" "&amp;競技者データ入力シート!F59))</f>
        <v/>
      </c>
      <c r="L54" t="str">
        <f t="shared" si="0"/>
        <v/>
      </c>
      <c r="M54" t="str">
        <f>ASC(IF(競技者データ入力シート!G59="","",競技者データ入力シート!G59))</f>
        <v/>
      </c>
      <c r="N54" t="str">
        <f>ASC(IF(競技者データ入力シート!O59="","",競技者データ入力シート!O59))</f>
        <v/>
      </c>
      <c r="O54" t="str">
        <f>IF(競技者データ入力シート!I59="","",競技者データ入力シート!I59)</f>
        <v/>
      </c>
      <c r="P54" t="str">
        <f>ASC(IF(競技者データ入力シート!J59="","",競技者データ入力シート!J59))</f>
        <v/>
      </c>
      <c r="Q54" t="str">
        <f>ASC(IF(競技者データ入力シート!K59="","",競技者データ入力シート!K59))</f>
        <v/>
      </c>
      <c r="R54" t="str">
        <f>ASC(IF(競技者データ入力シート!L59="","",競技者データ入力シート!L59))</f>
        <v/>
      </c>
      <c r="S54" t="str">
        <f>IF(競技者データ入力シート!N59="","",競技者データ入力シート!N59)</f>
        <v/>
      </c>
      <c r="T54" t="str">
        <f>ASC(IF(競技者データ入力シート!M59="","",競技者データ入力シート!M59))</f>
        <v/>
      </c>
      <c r="U54" s="6" t="str">
        <f>IF(競技者データ入力シート!P59="","",data!X55)</f>
        <v/>
      </c>
      <c r="V54" t="str">
        <f>ASC(IF(競技者データ入力シート!P59="","",競技者データ入力シート!Q59))</f>
        <v/>
      </c>
      <c r="Y54" s="6" t="str">
        <f>IF(競技者データ入力シート!U59="","",data!AC55)</f>
        <v/>
      </c>
      <c r="Z54" t="str">
        <f>ASC(IF(競技者データ入力シート!U59="","",競技者データ入力シート!V59))</f>
        <v/>
      </c>
      <c r="AC54" s="6" t="str">
        <f>IF(競技者データ入力シート!Z59="","",data!AH55)</f>
        <v/>
      </c>
      <c r="AD54" t="str">
        <f>ASC(IF(競技者データ入力シート!Z59="","",競技者データ入力シート!AA59))</f>
        <v/>
      </c>
      <c r="AG54" s="6" t="str">
        <f>IF(競技者データ入力シート!AE59="","",data!AM55)</f>
        <v/>
      </c>
      <c r="AH54" t="str">
        <f>ASC(IF(競技者データ入力シート!AF59="","",競技者データ入力シート!AF59))</f>
        <v/>
      </c>
      <c r="AP54" s="94" t="str">
        <f>IF(競技者データ入力シート!$X59="","",(VLOOKUP((data!$AC55&amp;data!$AF55),'NANS Data'!$CK$2:$CL$13,2,FALSE)))</f>
        <v/>
      </c>
      <c r="AQ54" s="94" t="str">
        <f>IF(競技者データ入力シート!$X59="","",$B54)</f>
        <v/>
      </c>
      <c r="AR54" s="94" t="str">
        <f>IF(競技者データ入力シート!$X59="","",data!$R55&amp;data!$AF55)</f>
        <v/>
      </c>
      <c r="AS54" s="94"/>
      <c r="AT54" s="94" t="str">
        <f>IF(競技者データ入力シート!$X59="","",data!$R55&amp;data!$AF55)</f>
        <v/>
      </c>
      <c r="AU54" s="94" t="str">
        <f>IF(競技者データ入力シート!$X59="","",data!$R55&amp;data!$AF55)</f>
        <v/>
      </c>
      <c r="AV54" s="6" t="str">
        <f>IF(競技者データ入力シート!X59="","",(COUNTIF($AP$2:AP54,AP54)))</f>
        <v/>
      </c>
      <c r="AW54" s="94" t="str">
        <f t="shared" si="1"/>
        <v/>
      </c>
      <c r="AX54" s="94" t="str">
        <f t="shared" si="2"/>
        <v/>
      </c>
      <c r="AY54" s="94" t="str">
        <f>IF(競技者データ入力シート!$X59="","",'NANS Data'!Y54)</f>
        <v/>
      </c>
      <c r="AZ54" s="94" t="str">
        <f>ASC(IF(競技者データ入力シート!X59="","",競技者データ入力シート!V59))</f>
        <v/>
      </c>
      <c r="BB54" s="94" t="str">
        <f>IF(競技者データ入力シート!$AH59="","",(VLOOKUP((data!$AM55&amp;data!$AP55),'NANS Data'!$CK$2:$CL$13,2,FALSE)))</f>
        <v/>
      </c>
      <c r="BC54" s="94" t="str">
        <f>IF(競技者データ入力シート!AH59="","",B54)</f>
        <v/>
      </c>
      <c r="BD54" s="94" t="str">
        <f>IF(競技者データ入力シート!$AH59="","",data!$R55&amp;data!$AP55)</f>
        <v/>
      </c>
      <c r="BE54" s="94"/>
      <c r="BF54" s="94" t="str">
        <f>IF(競技者データ入力シート!$AH59="","",data!$R55&amp;data!$AP55)</f>
        <v/>
      </c>
      <c r="BG54" s="94" t="str">
        <f>IF(競技者データ入力シート!$AH59="","",data!$R55&amp;data!$AP55)</f>
        <v/>
      </c>
      <c r="BH54" s="94" t="str">
        <f>IF(競技者データ入力シート!AH59="","",COUNTIF('NANS Data'!$BB$2:BB54,'NANS Data'!BB54))</f>
        <v/>
      </c>
      <c r="BI54" s="94" t="str">
        <f t="shared" si="3"/>
        <v/>
      </c>
      <c r="BJ54" s="94" t="str">
        <f t="shared" si="4"/>
        <v/>
      </c>
      <c r="BK54" s="94" t="str">
        <f>IF(競技者データ入力シート!AH59="","",data!AM55)</f>
        <v/>
      </c>
      <c r="BL54" s="94" t="str">
        <f>ASC(IF(競技者データ入力シート!AH59="","",競技者データ入力シート!AF59))</f>
        <v/>
      </c>
    </row>
    <row r="55" spans="2:64">
      <c r="B55" t="str">
        <f>IF(競技者データ入力シート!$C60="","",競技者データ入力シート!$U$1)</f>
        <v/>
      </c>
      <c r="C55" t="str">
        <f>IF(競技者データ入力シート!$C60="","",競技者データ入力シート!$P$1)</f>
        <v/>
      </c>
      <c r="D55" t="str">
        <f>IF(競技者データ入力シート!C60="","",競技者データ入力シート!A60)</f>
        <v/>
      </c>
      <c r="E55" t="str">
        <f>IF(競技者データ入力シート!C60="","",'NANS Data'!C55&amp;'NANS Data'!D55)</f>
        <v/>
      </c>
      <c r="F55" t="str">
        <f>IF(競技者データ入力シート!C60="","",競技者データ入力シート!$U$1)</f>
        <v/>
      </c>
      <c r="I55" t="str">
        <f>ASC(IF(競技者データ入力シート!C60="","",競技者データ入力シート!B60))</f>
        <v/>
      </c>
      <c r="J55" t="str">
        <f>IF(競技者データ入力シート!C60="","",競技者データ入力シート!C60&amp;" "&amp;競技者データ入力シート!D60)</f>
        <v/>
      </c>
      <c r="K55" t="str">
        <f>ASC(IF(競技者データ入力シート!E60="","",競技者データ入力シート!E60&amp;" "&amp;競技者データ入力シート!F60))</f>
        <v/>
      </c>
      <c r="L55" t="str">
        <f t="shared" si="0"/>
        <v/>
      </c>
      <c r="M55" t="str">
        <f>ASC(IF(競技者データ入力シート!G60="","",競技者データ入力シート!G60))</f>
        <v/>
      </c>
      <c r="N55" t="str">
        <f>ASC(IF(競技者データ入力シート!O60="","",競技者データ入力シート!O60))</f>
        <v/>
      </c>
      <c r="O55" t="str">
        <f>IF(競技者データ入力シート!I60="","",競技者データ入力シート!I60)</f>
        <v/>
      </c>
      <c r="P55" t="str">
        <f>ASC(IF(競技者データ入力シート!J60="","",競技者データ入力シート!J60))</f>
        <v/>
      </c>
      <c r="Q55" t="str">
        <f>ASC(IF(競技者データ入力シート!K60="","",競技者データ入力シート!K60))</f>
        <v/>
      </c>
      <c r="R55" t="str">
        <f>ASC(IF(競技者データ入力シート!L60="","",競技者データ入力シート!L60))</f>
        <v/>
      </c>
      <c r="S55" t="str">
        <f>IF(競技者データ入力シート!N60="","",競技者データ入力シート!N60)</f>
        <v/>
      </c>
      <c r="T55" t="str">
        <f>ASC(IF(競技者データ入力シート!M60="","",競技者データ入力シート!M60))</f>
        <v/>
      </c>
      <c r="U55" s="6" t="str">
        <f>IF(競技者データ入力シート!P60="","",data!X56)</f>
        <v/>
      </c>
      <c r="V55" t="str">
        <f>ASC(IF(競技者データ入力シート!P60="","",競技者データ入力シート!Q60))</f>
        <v/>
      </c>
      <c r="Y55" s="6" t="str">
        <f>IF(競技者データ入力シート!U60="","",data!AC56)</f>
        <v/>
      </c>
      <c r="Z55" t="str">
        <f>ASC(IF(競技者データ入力シート!U60="","",競技者データ入力シート!V60))</f>
        <v/>
      </c>
      <c r="AC55" s="6" t="str">
        <f>IF(競技者データ入力シート!Z60="","",data!AH56)</f>
        <v/>
      </c>
      <c r="AD55" t="str">
        <f>ASC(IF(競技者データ入力シート!Z60="","",競技者データ入力シート!AA60))</f>
        <v/>
      </c>
      <c r="AG55" s="6" t="str">
        <f>IF(競技者データ入力シート!AE60="","",data!AM56)</f>
        <v/>
      </c>
      <c r="AH55" t="str">
        <f>ASC(IF(競技者データ入力シート!AF60="","",競技者データ入力シート!AF60))</f>
        <v/>
      </c>
      <c r="AP55" s="94" t="str">
        <f>IF(競技者データ入力シート!$X60="","",(VLOOKUP((data!$AC56&amp;data!$AF56),'NANS Data'!$CK$2:$CL$13,2,FALSE)))</f>
        <v/>
      </c>
      <c r="AQ55" s="94" t="str">
        <f>IF(競技者データ入力シート!$X60="","",$B55)</f>
        <v/>
      </c>
      <c r="AR55" s="94" t="str">
        <f>IF(競技者データ入力シート!$X60="","",data!$R56&amp;data!$AF56)</f>
        <v/>
      </c>
      <c r="AS55" s="94"/>
      <c r="AT55" s="94" t="str">
        <f>IF(競技者データ入力シート!$X60="","",data!$R56&amp;data!$AF56)</f>
        <v/>
      </c>
      <c r="AU55" s="94" t="str">
        <f>IF(競技者データ入力シート!$X60="","",data!$R56&amp;data!$AF56)</f>
        <v/>
      </c>
      <c r="AV55" s="6" t="str">
        <f>IF(競技者データ入力シート!X60="","",(COUNTIF($AP$2:AP55,AP55)))</f>
        <v/>
      </c>
      <c r="AW55" s="94" t="str">
        <f t="shared" si="1"/>
        <v/>
      </c>
      <c r="AX55" s="94" t="str">
        <f t="shared" si="2"/>
        <v/>
      </c>
      <c r="AY55" s="94" t="str">
        <f>IF(競技者データ入力シート!$X60="","",'NANS Data'!Y55)</f>
        <v/>
      </c>
      <c r="AZ55" s="94" t="str">
        <f>ASC(IF(競技者データ入力シート!X60="","",競技者データ入力シート!V60))</f>
        <v/>
      </c>
      <c r="BB55" s="94" t="str">
        <f>IF(競技者データ入力シート!$AH60="","",(VLOOKUP((data!$AM56&amp;data!$AP56),'NANS Data'!$CK$2:$CL$13,2,FALSE)))</f>
        <v/>
      </c>
      <c r="BC55" s="94" t="str">
        <f>IF(競技者データ入力シート!AH60="","",B55)</f>
        <v/>
      </c>
      <c r="BD55" s="94" t="str">
        <f>IF(競技者データ入力シート!$AH60="","",data!$R56&amp;data!$AP56)</f>
        <v/>
      </c>
      <c r="BE55" s="94"/>
      <c r="BF55" s="94" t="str">
        <f>IF(競技者データ入力シート!$AH60="","",data!$R56&amp;data!$AP56)</f>
        <v/>
      </c>
      <c r="BG55" s="94" t="str">
        <f>IF(競技者データ入力シート!$AH60="","",data!$R56&amp;data!$AP56)</f>
        <v/>
      </c>
      <c r="BH55" s="94" t="str">
        <f>IF(競技者データ入力シート!AH60="","",COUNTIF('NANS Data'!$BB$2:BB55,'NANS Data'!BB55))</f>
        <v/>
      </c>
      <c r="BI55" s="94" t="str">
        <f t="shared" si="3"/>
        <v/>
      </c>
      <c r="BJ55" s="94" t="str">
        <f t="shared" si="4"/>
        <v/>
      </c>
      <c r="BK55" s="94" t="str">
        <f>IF(競技者データ入力シート!AH60="","",data!AM56)</f>
        <v/>
      </c>
      <c r="BL55" s="94" t="str">
        <f>ASC(IF(競技者データ入力シート!AH60="","",競技者データ入力シート!AF60))</f>
        <v/>
      </c>
    </row>
    <row r="56" spans="2:64">
      <c r="B56" t="str">
        <f>IF(競技者データ入力シート!$C61="","",競技者データ入力シート!$U$1)</f>
        <v/>
      </c>
      <c r="C56" t="str">
        <f>IF(競技者データ入力シート!$C61="","",競技者データ入力シート!$P$1)</f>
        <v/>
      </c>
      <c r="D56" t="str">
        <f>IF(競技者データ入力シート!C61="","",競技者データ入力シート!A61)</f>
        <v/>
      </c>
      <c r="E56" t="str">
        <f>IF(競技者データ入力シート!C61="","",'NANS Data'!C56&amp;'NANS Data'!D56)</f>
        <v/>
      </c>
      <c r="F56" t="str">
        <f>IF(競技者データ入力シート!C61="","",競技者データ入力シート!$U$1)</f>
        <v/>
      </c>
      <c r="I56" t="str">
        <f>ASC(IF(競技者データ入力シート!C61="","",競技者データ入力シート!B61))</f>
        <v/>
      </c>
      <c r="J56" t="str">
        <f>IF(競技者データ入力シート!C61="","",競技者データ入力シート!C61&amp;" "&amp;競技者データ入力シート!D61)</f>
        <v/>
      </c>
      <c r="K56" t="str">
        <f>ASC(IF(競技者データ入力シート!E61="","",競技者データ入力シート!E61&amp;" "&amp;競技者データ入力シート!F61))</f>
        <v/>
      </c>
      <c r="L56" t="str">
        <f t="shared" si="0"/>
        <v/>
      </c>
      <c r="M56" t="str">
        <f>ASC(IF(競技者データ入力シート!G61="","",競技者データ入力シート!G61))</f>
        <v/>
      </c>
      <c r="N56" t="str">
        <f>ASC(IF(競技者データ入力シート!O61="","",競技者データ入力シート!O61))</f>
        <v/>
      </c>
      <c r="O56" t="str">
        <f>IF(競技者データ入力シート!I61="","",競技者データ入力シート!I61)</f>
        <v/>
      </c>
      <c r="P56" t="str">
        <f>ASC(IF(競技者データ入力シート!J61="","",競技者データ入力シート!J61))</f>
        <v/>
      </c>
      <c r="Q56" t="str">
        <f>ASC(IF(競技者データ入力シート!K61="","",競技者データ入力シート!K61))</f>
        <v/>
      </c>
      <c r="R56" t="str">
        <f>ASC(IF(競技者データ入力シート!L61="","",競技者データ入力シート!L61))</f>
        <v/>
      </c>
      <c r="S56" t="str">
        <f>IF(競技者データ入力シート!N61="","",競技者データ入力シート!N61)</f>
        <v/>
      </c>
      <c r="T56" t="str">
        <f>ASC(IF(競技者データ入力シート!M61="","",競技者データ入力シート!M61))</f>
        <v/>
      </c>
      <c r="U56" s="6" t="str">
        <f>IF(競技者データ入力シート!P61="","",data!X57)</f>
        <v/>
      </c>
      <c r="V56" t="str">
        <f>ASC(IF(競技者データ入力シート!P61="","",競技者データ入力シート!Q61))</f>
        <v/>
      </c>
      <c r="Y56" s="6" t="str">
        <f>IF(競技者データ入力シート!U61="","",data!AC57)</f>
        <v/>
      </c>
      <c r="Z56" t="str">
        <f>ASC(IF(競技者データ入力シート!U61="","",競技者データ入力シート!V61))</f>
        <v/>
      </c>
      <c r="AC56" s="6" t="str">
        <f>IF(競技者データ入力シート!Z61="","",data!AH57)</f>
        <v/>
      </c>
      <c r="AD56" t="str">
        <f>ASC(IF(競技者データ入力シート!Z61="","",競技者データ入力シート!AA61))</f>
        <v/>
      </c>
      <c r="AG56" s="6" t="str">
        <f>IF(競技者データ入力シート!AE61="","",data!AM57)</f>
        <v/>
      </c>
      <c r="AH56" t="str">
        <f>ASC(IF(競技者データ入力シート!AF61="","",競技者データ入力シート!AF61))</f>
        <v/>
      </c>
      <c r="AP56" s="94" t="str">
        <f>IF(競技者データ入力シート!$X61="","",(VLOOKUP((data!$AC57&amp;data!$AF57),'NANS Data'!$CK$2:$CL$13,2,FALSE)))</f>
        <v/>
      </c>
      <c r="AQ56" s="94" t="str">
        <f>IF(競技者データ入力シート!$X61="","",$B56)</f>
        <v/>
      </c>
      <c r="AR56" s="94" t="str">
        <f>IF(競技者データ入力シート!$X61="","",data!$R57&amp;data!$AF57)</f>
        <v/>
      </c>
      <c r="AS56" s="94"/>
      <c r="AT56" s="94" t="str">
        <f>IF(競技者データ入力シート!$X61="","",data!$R57&amp;data!$AF57)</f>
        <v/>
      </c>
      <c r="AU56" s="94" t="str">
        <f>IF(競技者データ入力シート!$X61="","",data!$R57&amp;data!$AF57)</f>
        <v/>
      </c>
      <c r="AV56" s="6" t="str">
        <f>IF(競技者データ入力シート!X61="","",(COUNTIF($AP$2:AP56,AP56)))</f>
        <v/>
      </c>
      <c r="AW56" s="94" t="str">
        <f t="shared" si="1"/>
        <v/>
      </c>
      <c r="AX56" s="94" t="str">
        <f t="shared" si="2"/>
        <v/>
      </c>
      <c r="AY56" s="94" t="str">
        <f>IF(競技者データ入力シート!$X61="","",'NANS Data'!Y56)</f>
        <v/>
      </c>
      <c r="AZ56" s="94" t="str">
        <f>ASC(IF(競技者データ入力シート!X61="","",競技者データ入力シート!V61))</f>
        <v/>
      </c>
      <c r="BB56" s="94" t="str">
        <f>IF(競技者データ入力シート!$AH61="","",(VLOOKUP((data!$AM57&amp;data!$AP57),'NANS Data'!$CK$2:$CL$13,2,FALSE)))</f>
        <v/>
      </c>
      <c r="BC56" s="94" t="str">
        <f>IF(競技者データ入力シート!AH61="","",B56)</f>
        <v/>
      </c>
      <c r="BD56" s="94" t="str">
        <f>IF(競技者データ入力シート!$AH61="","",data!$R57&amp;data!$AP57)</f>
        <v/>
      </c>
      <c r="BE56" s="94"/>
      <c r="BF56" s="94" t="str">
        <f>IF(競技者データ入力シート!$AH61="","",data!$R57&amp;data!$AP57)</f>
        <v/>
      </c>
      <c r="BG56" s="94" t="str">
        <f>IF(競技者データ入力シート!$AH61="","",data!$R57&amp;data!$AP57)</f>
        <v/>
      </c>
      <c r="BH56" s="94" t="str">
        <f>IF(競技者データ入力シート!AH61="","",COUNTIF('NANS Data'!$BB$2:BB56,'NANS Data'!BB56))</f>
        <v/>
      </c>
      <c r="BI56" s="94" t="str">
        <f t="shared" si="3"/>
        <v/>
      </c>
      <c r="BJ56" s="94" t="str">
        <f t="shared" si="4"/>
        <v/>
      </c>
      <c r="BK56" s="94" t="str">
        <f>IF(競技者データ入力シート!AH61="","",data!AM57)</f>
        <v/>
      </c>
      <c r="BL56" s="94" t="str">
        <f>ASC(IF(競技者データ入力シート!AH61="","",競技者データ入力シート!AF61))</f>
        <v/>
      </c>
    </row>
    <row r="57" spans="2:64">
      <c r="B57" t="str">
        <f>IF(競技者データ入力シート!$C62="","",競技者データ入力シート!$U$1)</f>
        <v/>
      </c>
      <c r="C57" t="str">
        <f>IF(競技者データ入力シート!$C62="","",競技者データ入力シート!$P$1)</f>
        <v/>
      </c>
      <c r="D57" t="str">
        <f>IF(競技者データ入力シート!C62="","",競技者データ入力シート!A62)</f>
        <v/>
      </c>
      <c r="E57" t="str">
        <f>IF(競技者データ入力シート!C62="","",'NANS Data'!C57&amp;'NANS Data'!D57)</f>
        <v/>
      </c>
      <c r="F57" t="str">
        <f>IF(競技者データ入力シート!C62="","",競技者データ入力シート!$U$1)</f>
        <v/>
      </c>
      <c r="I57" t="str">
        <f>ASC(IF(競技者データ入力シート!C62="","",競技者データ入力シート!B62))</f>
        <v/>
      </c>
      <c r="J57" t="str">
        <f>IF(競技者データ入力シート!C62="","",競技者データ入力シート!C62&amp;" "&amp;競技者データ入力シート!D62)</f>
        <v/>
      </c>
      <c r="K57" t="str">
        <f>ASC(IF(競技者データ入力シート!E62="","",競技者データ入力シート!E62&amp;" "&amp;競技者データ入力シート!F62))</f>
        <v/>
      </c>
      <c r="L57" t="str">
        <f t="shared" si="0"/>
        <v/>
      </c>
      <c r="M57" t="str">
        <f>ASC(IF(競技者データ入力シート!G62="","",競技者データ入力シート!G62))</f>
        <v/>
      </c>
      <c r="N57" t="str">
        <f>ASC(IF(競技者データ入力シート!O62="","",競技者データ入力シート!O62))</f>
        <v/>
      </c>
      <c r="O57" t="str">
        <f>IF(競技者データ入力シート!I62="","",競技者データ入力シート!I62)</f>
        <v/>
      </c>
      <c r="P57" t="str">
        <f>ASC(IF(競技者データ入力シート!J62="","",競技者データ入力シート!J62))</f>
        <v/>
      </c>
      <c r="Q57" t="str">
        <f>ASC(IF(競技者データ入力シート!K62="","",競技者データ入力シート!K62))</f>
        <v/>
      </c>
      <c r="R57" t="str">
        <f>ASC(IF(競技者データ入力シート!L62="","",競技者データ入力シート!L62))</f>
        <v/>
      </c>
      <c r="S57" t="str">
        <f>IF(競技者データ入力シート!N62="","",競技者データ入力シート!N62)</f>
        <v/>
      </c>
      <c r="T57" t="str">
        <f>ASC(IF(競技者データ入力シート!M62="","",競技者データ入力シート!M62))</f>
        <v/>
      </c>
      <c r="U57" s="6" t="str">
        <f>IF(競技者データ入力シート!P62="","",data!X58)</f>
        <v/>
      </c>
      <c r="V57" t="str">
        <f>ASC(IF(競技者データ入力シート!P62="","",競技者データ入力シート!Q62))</f>
        <v/>
      </c>
      <c r="Y57" s="6" t="str">
        <f>IF(競技者データ入力シート!U62="","",data!AC58)</f>
        <v/>
      </c>
      <c r="Z57" t="str">
        <f>ASC(IF(競技者データ入力シート!U62="","",競技者データ入力シート!V62))</f>
        <v/>
      </c>
      <c r="AC57" s="6" t="str">
        <f>IF(競技者データ入力シート!Z62="","",data!AH58)</f>
        <v/>
      </c>
      <c r="AD57" t="str">
        <f>ASC(IF(競技者データ入力シート!Z62="","",競技者データ入力シート!AA62))</f>
        <v/>
      </c>
      <c r="AG57" s="6" t="str">
        <f>IF(競技者データ入力シート!AE62="","",data!AM58)</f>
        <v/>
      </c>
      <c r="AH57" t="str">
        <f>ASC(IF(競技者データ入力シート!AF62="","",競技者データ入力シート!AF62))</f>
        <v/>
      </c>
      <c r="AP57" s="94" t="str">
        <f>IF(競技者データ入力シート!$X62="","",(VLOOKUP((data!$AC58&amp;data!$AF58),'NANS Data'!$CK$2:$CL$13,2,FALSE)))</f>
        <v/>
      </c>
      <c r="AQ57" s="94" t="str">
        <f>IF(競技者データ入力シート!$X62="","",$B57)</f>
        <v/>
      </c>
      <c r="AR57" s="94" t="str">
        <f>IF(競技者データ入力シート!$X62="","",data!$R58&amp;data!$AF58)</f>
        <v/>
      </c>
      <c r="AS57" s="94"/>
      <c r="AT57" s="94" t="str">
        <f>IF(競技者データ入力シート!$X62="","",data!$R58&amp;data!$AF58)</f>
        <v/>
      </c>
      <c r="AU57" s="94" t="str">
        <f>IF(競技者データ入力シート!$X62="","",data!$R58&amp;data!$AF58)</f>
        <v/>
      </c>
      <c r="AV57" s="6" t="str">
        <f>IF(競技者データ入力シート!X62="","",(COUNTIF($AP$2:AP57,AP57)))</f>
        <v/>
      </c>
      <c r="AW57" s="94" t="str">
        <f t="shared" si="1"/>
        <v/>
      </c>
      <c r="AX57" s="94" t="str">
        <f t="shared" si="2"/>
        <v/>
      </c>
      <c r="AY57" s="94" t="str">
        <f>IF(競技者データ入力シート!$X62="","",'NANS Data'!Y57)</f>
        <v/>
      </c>
      <c r="AZ57" s="94" t="str">
        <f>ASC(IF(競技者データ入力シート!X62="","",競技者データ入力シート!V62))</f>
        <v/>
      </c>
      <c r="BB57" s="94" t="str">
        <f>IF(競技者データ入力シート!$AH62="","",(VLOOKUP((data!$AM58&amp;data!$AP58),'NANS Data'!$CK$2:$CL$13,2,FALSE)))</f>
        <v/>
      </c>
      <c r="BC57" s="94" t="str">
        <f>IF(競技者データ入力シート!AH62="","",B57)</f>
        <v/>
      </c>
      <c r="BD57" s="94" t="str">
        <f>IF(競技者データ入力シート!$AH62="","",data!$R58&amp;data!$AP58)</f>
        <v/>
      </c>
      <c r="BE57" s="94"/>
      <c r="BF57" s="94" t="str">
        <f>IF(競技者データ入力シート!$AH62="","",data!$R58&amp;data!$AP58)</f>
        <v/>
      </c>
      <c r="BG57" s="94" t="str">
        <f>IF(競技者データ入力シート!$AH62="","",data!$R58&amp;data!$AP58)</f>
        <v/>
      </c>
      <c r="BH57" s="94" t="str">
        <f>IF(競技者データ入力シート!AH62="","",COUNTIF('NANS Data'!$BB$2:BB57,'NANS Data'!BB57))</f>
        <v/>
      </c>
      <c r="BI57" s="94" t="str">
        <f t="shared" si="3"/>
        <v/>
      </c>
      <c r="BJ57" s="94" t="str">
        <f t="shared" si="4"/>
        <v/>
      </c>
      <c r="BK57" s="94" t="str">
        <f>IF(競技者データ入力シート!AH62="","",data!AM58)</f>
        <v/>
      </c>
      <c r="BL57" s="94" t="str">
        <f>ASC(IF(競技者データ入力シート!AH62="","",競技者データ入力シート!AF62))</f>
        <v/>
      </c>
    </row>
    <row r="58" spans="2:64">
      <c r="B58" t="str">
        <f>IF(競技者データ入力シート!$C63="","",競技者データ入力シート!$U$1)</f>
        <v/>
      </c>
      <c r="C58" t="str">
        <f>IF(競技者データ入力シート!$C63="","",競技者データ入力シート!$P$1)</f>
        <v/>
      </c>
      <c r="D58" t="str">
        <f>IF(競技者データ入力シート!C63="","",競技者データ入力シート!A63)</f>
        <v/>
      </c>
      <c r="E58" t="str">
        <f>IF(競技者データ入力シート!C63="","",'NANS Data'!C58&amp;'NANS Data'!D58)</f>
        <v/>
      </c>
      <c r="F58" t="str">
        <f>IF(競技者データ入力シート!C63="","",競技者データ入力シート!$U$1)</f>
        <v/>
      </c>
      <c r="I58" t="str">
        <f>ASC(IF(競技者データ入力シート!C63="","",競技者データ入力シート!B63))</f>
        <v/>
      </c>
      <c r="J58" t="str">
        <f>IF(競技者データ入力シート!C63="","",競技者データ入力シート!C63&amp;" "&amp;競技者データ入力シート!D63)</f>
        <v/>
      </c>
      <c r="K58" t="str">
        <f>ASC(IF(競技者データ入力シート!E63="","",競技者データ入力シート!E63&amp;" "&amp;競技者データ入力シート!F63))</f>
        <v/>
      </c>
      <c r="L58" t="str">
        <f t="shared" si="0"/>
        <v/>
      </c>
      <c r="M58" t="str">
        <f>ASC(IF(競技者データ入力シート!G63="","",競技者データ入力シート!G63))</f>
        <v/>
      </c>
      <c r="N58" t="str">
        <f>ASC(IF(競技者データ入力シート!O63="","",競技者データ入力シート!O63))</f>
        <v/>
      </c>
      <c r="O58" t="str">
        <f>IF(競技者データ入力シート!I63="","",競技者データ入力シート!I63)</f>
        <v/>
      </c>
      <c r="P58" t="str">
        <f>ASC(IF(競技者データ入力シート!J63="","",競技者データ入力シート!J63))</f>
        <v/>
      </c>
      <c r="Q58" t="str">
        <f>ASC(IF(競技者データ入力シート!K63="","",競技者データ入力シート!K63))</f>
        <v/>
      </c>
      <c r="R58" t="str">
        <f>ASC(IF(競技者データ入力シート!L63="","",競技者データ入力シート!L63))</f>
        <v/>
      </c>
      <c r="S58" t="str">
        <f>IF(競技者データ入力シート!N63="","",競技者データ入力シート!N63)</f>
        <v/>
      </c>
      <c r="T58" t="str">
        <f>ASC(IF(競技者データ入力シート!M63="","",競技者データ入力シート!M63))</f>
        <v/>
      </c>
      <c r="U58" s="6" t="str">
        <f>IF(競技者データ入力シート!P63="","",data!X59)</f>
        <v/>
      </c>
      <c r="V58" t="str">
        <f>ASC(IF(競技者データ入力シート!P63="","",競技者データ入力シート!Q63))</f>
        <v/>
      </c>
      <c r="Y58" s="6" t="str">
        <f>IF(競技者データ入力シート!U63="","",data!AC59)</f>
        <v/>
      </c>
      <c r="Z58" t="str">
        <f>ASC(IF(競技者データ入力シート!U63="","",競技者データ入力シート!V63))</f>
        <v/>
      </c>
      <c r="AC58" s="6" t="str">
        <f>IF(競技者データ入力シート!Z63="","",data!AH59)</f>
        <v/>
      </c>
      <c r="AD58" t="str">
        <f>ASC(IF(競技者データ入力シート!Z63="","",競技者データ入力シート!AA63))</f>
        <v/>
      </c>
      <c r="AG58" s="6" t="str">
        <f>IF(競技者データ入力シート!AE63="","",data!AM59)</f>
        <v/>
      </c>
      <c r="AH58" t="str">
        <f>ASC(IF(競技者データ入力シート!AF63="","",競技者データ入力シート!AF63))</f>
        <v/>
      </c>
      <c r="AP58" s="94" t="str">
        <f>IF(競技者データ入力シート!$X63="","",(VLOOKUP((data!$AC59&amp;data!$AF59),'NANS Data'!$CK$2:$CL$13,2,FALSE)))</f>
        <v/>
      </c>
      <c r="AQ58" s="94" t="str">
        <f>IF(競技者データ入力シート!$X63="","",$B58)</f>
        <v/>
      </c>
      <c r="AR58" s="94" t="str">
        <f>IF(競技者データ入力シート!$X63="","",data!$R59&amp;data!$AF59)</f>
        <v/>
      </c>
      <c r="AS58" s="94"/>
      <c r="AT58" s="94" t="str">
        <f>IF(競技者データ入力シート!$X63="","",data!$R59&amp;data!$AF59)</f>
        <v/>
      </c>
      <c r="AU58" s="94" t="str">
        <f>IF(競技者データ入力シート!$X63="","",data!$R59&amp;data!$AF59)</f>
        <v/>
      </c>
      <c r="AV58" s="6" t="str">
        <f>IF(競技者データ入力シート!X63="","",(COUNTIF($AP$2:AP58,AP58)))</f>
        <v/>
      </c>
      <c r="AW58" s="94" t="str">
        <f t="shared" si="1"/>
        <v/>
      </c>
      <c r="AX58" s="94" t="str">
        <f t="shared" si="2"/>
        <v/>
      </c>
      <c r="AY58" s="94" t="str">
        <f>IF(競技者データ入力シート!$X63="","",'NANS Data'!Y58)</f>
        <v/>
      </c>
      <c r="AZ58" s="94" t="str">
        <f>ASC(IF(競技者データ入力シート!X63="","",競技者データ入力シート!V63))</f>
        <v/>
      </c>
      <c r="BB58" s="94" t="str">
        <f>IF(競技者データ入力シート!$AH63="","",(VLOOKUP((data!$AM59&amp;data!$AP59),'NANS Data'!$CK$2:$CL$13,2,FALSE)))</f>
        <v/>
      </c>
      <c r="BC58" s="94" t="str">
        <f>IF(競技者データ入力シート!AH63="","",B58)</f>
        <v/>
      </c>
      <c r="BD58" s="94" t="str">
        <f>IF(競技者データ入力シート!$AH63="","",data!$R59&amp;data!$AP59)</f>
        <v/>
      </c>
      <c r="BE58" s="94"/>
      <c r="BF58" s="94" t="str">
        <f>IF(競技者データ入力シート!$AH63="","",data!$R59&amp;data!$AP59)</f>
        <v/>
      </c>
      <c r="BG58" s="94" t="str">
        <f>IF(競技者データ入力シート!$AH63="","",data!$R59&amp;data!$AP59)</f>
        <v/>
      </c>
      <c r="BH58" s="94" t="str">
        <f>IF(競技者データ入力シート!AH63="","",COUNTIF('NANS Data'!$BB$2:BB58,'NANS Data'!BB58))</f>
        <v/>
      </c>
      <c r="BI58" s="94" t="str">
        <f t="shared" si="3"/>
        <v/>
      </c>
      <c r="BJ58" s="94" t="str">
        <f t="shared" si="4"/>
        <v/>
      </c>
      <c r="BK58" s="94" t="str">
        <f>IF(競技者データ入力シート!AH63="","",data!AM59)</f>
        <v/>
      </c>
      <c r="BL58" s="94" t="str">
        <f>ASC(IF(競技者データ入力シート!AH63="","",競技者データ入力シート!AF63))</f>
        <v/>
      </c>
    </row>
    <row r="59" spans="2:64">
      <c r="B59" t="str">
        <f>IF(競技者データ入力シート!$C64="","",競技者データ入力シート!$U$1)</f>
        <v/>
      </c>
      <c r="C59" t="str">
        <f>IF(競技者データ入力シート!$C64="","",競技者データ入力シート!$P$1)</f>
        <v/>
      </c>
      <c r="D59" t="str">
        <f>IF(競技者データ入力シート!C64="","",競技者データ入力シート!A64)</f>
        <v/>
      </c>
      <c r="E59" t="str">
        <f>IF(競技者データ入力シート!C64="","",'NANS Data'!C59&amp;'NANS Data'!D59)</f>
        <v/>
      </c>
      <c r="F59" t="str">
        <f>IF(競技者データ入力シート!C64="","",競技者データ入力シート!$U$1)</f>
        <v/>
      </c>
      <c r="I59" t="str">
        <f>ASC(IF(競技者データ入力シート!C64="","",競技者データ入力シート!B64))</f>
        <v/>
      </c>
      <c r="J59" t="str">
        <f>IF(競技者データ入力シート!C64="","",競技者データ入力シート!C64&amp;" "&amp;競技者データ入力シート!D64)</f>
        <v/>
      </c>
      <c r="K59" t="str">
        <f>ASC(IF(競技者データ入力シート!E64="","",競技者データ入力シート!E64&amp;" "&amp;競技者データ入力シート!F64))</f>
        <v/>
      </c>
      <c r="L59" t="str">
        <f t="shared" si="0"/>
        <v/>
      </c>
      <c r="M59" t="str">
        <f>ASC(IF(競技者データ入力シート!G64="","",競技者データ入力シート!G64))</f>
        <v/>
      </c>
      <c r="N59" t="str">
        <f>ASC(IF(競技者データ入力シート!O64="","",競技者データ入力シート!O64))</f>
        <v/>
      </c>
      <c r="O59" t="str">
        <f>IF(競技者データ入力シート!I64="","",競技者データ入力シート!I64)</f>
        <v/>
      </c>
      <c r="P59" t="str">
        <f>ASC(IF(競技者データ入力シート!J64="","",競技者データ入力シート!J64))</f>
        <v/>
      </c>
      <c r="Q59" t="str">
        <f>ASC(IF(競技者データ入力シート!K64="","",競技者データ入力シート!K64))</f>
        <v/>
      </c>
      <c r="R59" t="str">
        <f>ASC(IF(競技者データ入力シート!L64="","",競技者データ入力シート!L64))</f>
        <v/>
      </c>
      <c r="S59" t="str">
        <f>IF(競技者データ入力シート!N64="","",競技者データ入力シート!N64)</f>
        <v/>
      </c>
      <c r="T59" t="str">
        <f>ASC(IF(競技者データ入力シート!M64="","",競技者データ入力シート!M64))</f>
        <v/>
      </c>
      <c r="U59" s="6" t="str">
        <f>IF(競技者データ入力シート!P64="","",data!X60)</f>
        <v/>
      </c>
      <c r="V59" t="str">
        <f>ASC(IF(競技者データ入力シート!P64="","",競技者データ入力シート!Q64))</f>
        <v/>
      </c>
      <c r="Y59" s="6" t="str">
        <f>IF(競技者データ入力シート!U64="","",data!AC60)</f>
        <v/>
      </c>
      <c r="Z59" t="str">
        <f>ASC(IF(競技者データ入力シート!U64="","",競技者データ入力シート!V64))</f>
        <v/>
      </c>
      <c r="AC59" s="6" t="str">
        <f>IF(競技者データ入力シート!Z64="","",data!AH60)</f>
        <v/>
      </c>
      <c r="AD59" t="str">
        <f>ASC(IF(競技者データ入力シート!Z64="","",競技者データ入力シート!AA64))</f>
        <v/>
      </c>
      <c r="AG59" s="6" t="str">
        <f>IF(競技者データ入力シート!AE64="","",data!AM60)</f>
        <v/>
      </c>
      <c r="AH59" t="str">
        <f>ASC(IF(競技者データ入力シート!AF64="","",競技者データ入力シート!AF64))</f>
        <v/>
      </c>
      <c r="AP59" s="94" t="str">
        <f>IF(競技者データ入力シート!$X64="","",(VLOOKUP((data!$AC60&amp;data!$AF60),'NANS Data'!$CK$2:$CL$13,2,FALSE)))</f>
        <v/>
      </c>
      <c r="AQ59" s="94" t="str">
        <f>IF(競技者データ入力シート!$X64="","",$B59)</f>
        <v/>
      </c>
      <c r="AR59" s="94" t="str">
        <f>IF(競技者データ入力シート!$X64="","",data!$R60&amp;data!$AF60)</f>
        <v/>
      </c>
      <c r="AS59" s="94"/>
      <c r="AT59" s="94" t="str">
        <f>IF(競技者データ入力シート!$X64="","",data!$R60&amp;data!$AF60)</f>
        <v/>
      </c>
      <c r="AU59" s="94" t="str">
        <f>IF(競技者データ入力シート!$X64="","",data!$R60&amp;data!$AF60)</f>
        <v/>
      </c>
      <c r="AV59" s="6" t="str">
        <f>IF(競技者データ入力シート!X64="","",(COUNTIF($AP$2:AP59,AP59)))</f>
        <v/>
      </c>
      <c r="AW59" s="94" t="str">
        <f t="shared" si="1"/>
        <v/>
      </c>
      <c r="AX59" s="94" t="str">
        <f t="shared" si="2"/>
        <v/>
      </c>
      <c r="AY59" s="94" t="str">
        <f>IF(競技者データ入力シート!$X64="","",'NANS Data'!Y59)</f>
        <v/>
      </c>
      <c r="AZ59" s="94" t="str">
        <f>ASC(IF(競技者データ入力シート!X64="","",競技者データ入力シート!V64))</f>
        <v/>
      </c>
      <c r="BB59" s="94" t="str">
        <f>IF(競技者データ入力シート!$AH64="","",(VLOOKUP((data!$AM60&amp;data!$AP60),'NANS Data'!$CK$2:$CL$13,2,FALSE)))</f>
        <v/>
      </c>
      <c r="BC59" s="94" t="str">
        <f>IF(競技者データ入力シート!AH64="","",B59)</f>
        <v/>
      </c>
      <c r="BD59" s="94" t="str">
        <f>IF(競技者データ入力シート!$AH64="","",data!$R60&amp;data!$AP60)</f>
        <v/>
      </c>
      <c r="BE59" s="94"/>
      <c r="BF59" s="94" t="str">
        <f>IF(競技者データ入力シート!$AH64="","",data!$R60&amp;data!$AP60)</f>
        <v/>
      </c>
      <c r="BG59" s="94" t="str">
        <f>IF(競技者データ入力シート!$AH64="","",data!$R60&amp;data!$AP60)</f>
        <v/>
      </c>
      <c r="BH59" s="94" t="str">
        <f>IF(競技者データ入力シート!AH64="","",COUNTIF('NANS Data'!$BB$2:BB59,'NANS Data'!BB59))</f>
        <v/>
      </c>
      <c r="BI59" s="94" t="str">
        <f t="shared" si="3"/>
        <v/>
      </c>
      <c r="BJ59" s="94" t="str">
        <f t="shared" si="4"/>
        <v/>
      </c>
      <c r="BK59" s="94" t="str">
        <f>IF(競技者データ入力シート!AH64="","",data!AM60)</f>
        <v/>
      </c>
      <c r="BL59" s="94" t="str">
        <f>ASC(IF(競技者データ入力シート!AH64="","",競技者データ入力シート!AF64))</f>
        <v/>
      </c>
    </row>
    <row r="60" spans="2:64">
      <c r="B60" t="str">
        <f>IF(競技者データ入力シート!$C65="","",競技者データ入力シート!$U$1)</f>
        <v/>
      </c>
      <c r="C60" t="str">
        <f>IF(競技者データ入力シート!$C65="","",競技者データ入力シート!$P$1)</f>
        <v/>
      </c>
      <c r="D60" t="str">
        <f>IF(競技者データ入力シート!C65="","",競技者データ入力シート!A65)</f>
        <v/>
      </c>
      <c r="E60" t="str">
        <f>IF(競技者データ入力シート!C65="","",'NANS Data'!C60&amp;'NANS Data'!D60)</f>
        <v/>
      </c>
      <c r="F60" t="str">
        <f>IF(競技者データ入力シート!C65="","",競技者データ入力シート!$U$1)</f>
        <v/>
      </c>
      <c r="I60" t="str">
        <f>ASC(IF(競技者データ入力シート!C65="","",競技者データ入力シート!B65))</f>
        <v/>
      </c>
      <c r="J60" t="str">
        <f>IF(競技者データ入力シート!C65="","",競技者データ入力シート!C65&amp;" "&amp;競技者データ入力シート!D65)</f>
        <v/>
      </c>
      <c r="K60" t="str">
        <f>ASC(IF(競技者データ入力シート!E65="","",競技者データ入力シート!E65&amp;" "&amp;競技者データ入力シート!F65))</f>
        <v/>
      </c>
      <c r="L60" t="str">
        <f t="shared" si="0"/>
        <v/>
      </c>
      <c r="M60" t="str">
        <f>ASC(IF(競技者データ入力シート!G65="","",競技者データ入力シート!G65))</f>
        <v/>
      </c>
      <c r="N60" t="str">
        <f>ASC(IF(競技者データ入力シート!O65="","",競技者データ入力シート!O65))</f>
        <v/>
      </c>
      <c r="O60" t="str">
        <f>IF(競技者データ入力シート!I65="","",競技者データ入力シート!I65)</f>
        <v/>
      </c>
      <c r="P60" t="str">
        <f>ASC(IF(競技者データ入力シート!J65="","",競技者データ入力シート!J65))</f>
        <v/>
      </c>
      <c r="Q60" t="str">
        <f>ASC(IF(競技者データ入力シート!K65="","",競技者データ入力シート!K65))</f>
        <v/>
      </c>
      <c r="R60" t="str">
        <f>ASC(IF(競技者データ入力シート!L65="","",競技者データ入力シート!L65))</f>
        <v/>
      </c>
      <c r="S60" t="str">
        <f>IF(競技者データ入力シート!N65="","",競技者データ入力シート!N65)</f>
        <v/>
      </c>
      <c r="T60" t="str">
        <f>ASC(IF(競技者データ入力シート!M65="","",競技者データ入力シート!M65))</f>
        <v/>
      </c>
      <c r="U60" s="6" t="str">
        <f>IF(競技者データ入力シート!P65="","",data!X61)</f>
        <v/>
      </c>
      <c r="V60" t="str">
        <f>ASC(IF(競技者データ入力シート!P65="","",競技者データ入力シート!Q65))</f>
        <v/>
      </c>
      <c r="Y60" s="6" t="str">
        <f>IF(競技者データ入力シート!U65="","",data!AC61)</f>
        <v/>
      </c>
      <c r="Z60" t="str">
        <f>ASC(IF(競技者データ入力シート!U65="","",競技者データ入力シート!V65))</f>
        <v/>
      </c>
      <c r="AC60" s="6" t="str">
        <f>IF(競技者データ入力シート!Z65="","",data!AH61)</f>
        <v/>
      </c>
      <c r="AD60" t="str">
        <f>ASC(IF(競技者データ入力シート!Z65="","",競技者データ入力シート!AA65))</f>
        <v/>
      </c>
      <c r="AG60" s="6" t="str">
        <f>IF(競技者データ入力シート!AE65="","",data!AM61)</f>
        <v/>
      </c>
      <c r="AH60" t="str">
        <f>ASC(IF(競技者データ入力シート!AF65="","",競技者データ入力シート!AF65))</f>
        <v/>
      </c>
      <c r="AP60" s="94" t="str">
        <f>IF(競技者データ入力シート!$X65="","",(VLOOKUP((data!$AC61&amp;data!$AF61),'NANS Data'!$CK$2:$CL$13,2,FALSE)))</f>
        <v/>
      </c>
      <c r="AQ60" s="94" t="str">
        <f>IF(競技者データ入力シート!$X65="","",$B60)</f>
        <v/>
      </c>
      <c r="AR60" s="94" t="str">
        <f>IF(競技者データ入力シート!$X65="","",data!$R61&amp;data!$AF61)</f>
        <v/>
      </c>
      <c r="AS60" s="94"/>
      <c r="AT60" s="94" t="str">
        <f>IF(競技者データ入力シート!$X65="","",data!$R61&amp;data!$AF61)</f>
        <v/>
      </c>
      <c r="AU60" s="94" t="str">
        <f>IF(競技者データ入力シート!$X65="","",data!$R61&amp;data!$AF61)</f>
        <v/>
      </c>
      <c r="AV60" s="6" t="str">
        <f>IF(競技者データ入力シート!X65="","",(COUNTIF($AP$2:AP60,AP60)))</f>
        <v/>
      </c>
      <c r="AW60" s="94" t="str">
        <f t="shared" si="1"/>
        <v/>
      </c>
      <c r="AX60" s="94" t="str">
        <f t="shared" si="2"/>
        <v/>
      </c>
      <c r="AY60" s="94" t="str">
        <f>IF(競技者データ入力シート!$X65="","",'NANS Data'!Y60)</f>
        <v/>
      </c>
      <c r="AZ60" s="94" t="str">
        <f>ASC(IF(競技者データ入力シート!X65="","",競技者データ入力シート!V65))</f>
        <v/>
      </c>
      <c r="BB60" s="94" t="str">
        <f>IF(競技者データ入力シート!$AH65="","",(VLOOKUP((data!$AM61&amp;data!$AP61),'NANS Data'!$CK$2:$CL$13,2,FALSE)))</f>
        <v/>
      </c>
      <c r="BC60" s="94" t="str">
        <f>IF(競技者データ入力シート!AH65="","",B60)</f>
        <v/>
      </c>
      <c r="BD60" s="94" t="str">
        <f>IF(競技者データ入力シート!$AH65="","",data!$R61&amp;data!$AP61)</f>
        <v/>
      </c>
      <c r="BE60" s="94"/>
      <c r="BF60" s="94" t="str">
        <f>IF(競技者データ入力シート!$AH65="","",data!$R61&amp;data!$AP61)</f>
        <v/>
      </c>
      <c r="BG60" s="94" t="str">
        <f>IF(競技者データ入力シート!$AH65="","",data!$R61&amp;data!$AP61)</f>
        <v/>
      </c>
      <c r="BH60" s="94" t="str">
        <f>IF(競技者データ入力シート!AH65="","",COUNTIF('NANS Data'!$BB$2:BB60,'NANS Data'!BB60))</f>
        <v/>
      </c>
      <c r="BI60" s="94" t="str">
        <f t="shared" si="3"/>
        <v/>
      </c>
      <c r="BJ60" s="94" t="str">
        <f t="shared" si="4"/>
        <v/>
      </c>
      <c r="BK60" s="94" t="str">
        <f>IF(競技者データ入力シート!AH65="","",data!AM61)</f>
        <v/>
      </c>
      <c r="BL60" s="94" t="str">
        <f>ASC(IF(競技者データ入力シート!AH65="","",競技者データ入力シート!AF65))</f>
        <v/>
      </c>
    </row>
    <row r="61" spans="2:64">
      <c r="B61" t="str">
        <f>IF(競技者データ入力シート!$C66="","",競技者データ入力シート!$U$1)</f>
        <v/>
      </c>
      <c r="C61" t="str">
        <f>IF(競技者データ入力シート!$C66="","",競技者データ入力シート!$P$1)</f>
        <v/>
      </c>
      <c r="D61" t="str">
        <f>IF(競技者データ入力シート!C66="","",競技者データ入力シート!A66)</f>
        <v/>
      </c>
      <c r="E61" t="str">
        <f>IF(競技者データ入力シート!C66="","",'NANS Data'!C61&amp;'NANS Data'!D61)</f>
        <v/>
      </c>
      <c r="F61" t="str">
        <f>IF(競技者データ入力シート!C66="","",競技者データ入力シート!$U$1)</f>
        <v/>
      </c>
      <c r="I61" t="str">
        <f>ASC(IF(競技者データ入力シート!C66="","",競技者データ入力シート!B66))</f>
        <v/>
      </c>
      <c r="J61" t="str">
        <f>IF(競技者データ入力シート!C66="","",競技者データ入力シート!C66&amp;" "&amp;競技者データ入力シート!D66)</f>
        <v/>
      </c>
      <c r="K61" t="str">
        <f>ASC(IF(競技者データ入力シート!E66="","",競技者データ入力シート!E66&amp;" "&amp;競技者データ入力シート!F66))</f>
        <v/>
      </c>
      <c r="L61" t="str">
        <f t="shared" si="0"/>
        <v/>
      </c>
      <c r="M61" t="str">
        <f>ASC(IF(競技者データ入力シート!G66="","",競技者データ入力シート!G66))</f>
        <v/>
      </c>
      <c r="N61" t="str">
        <f>ASC(IF(競技者データ入力シート!O66="","",競技者データ入力シート!O66))</f>
        <v/>
      </c>
      <c r="O61" t="str">
        <f>IF(競技者データ入力シート!I66="","",競技者データ入力シート!I66)</f>
        <v/>
      </c>
      <c r="P61" t="str">
        <f>ASC(IF(競技者データ入力シート!J66="","",競技者データ入力シート!J66))</f>
        <v/>
      </c>
      <c r="Q61" t="str">
        <f>ASC(IF(競技者データ入力シート!K66="","",競技者データ入力シート!K66))</f>
        <v/>
      </c>
      <c r="R61" t="str">
        <f>ASC(IF(競技者データ入力シート!L66="","",競技者データ入力シート!L66))</f>
        <v/>
      </c>
      <c r="S61" t="str">
        <f>IF(競技者データ入力シート!N66="","",競技者データ入力シート!N66)</f>
        <v/>
      </c>
      <c r="T61" t="str">
        <f>ASC(IF(競技者データ入力シート!M66="","",競技者データ入力シート!M66))</f>
        <v/>
      </c>
      <c r="U61" s="6" t="str">
        <f>IF(競技者データ入力シート!P66="","",data!X62)</f>
        <v/>
      </c>
      <c r="V61" t="str">
        <f>ASC(IF(競技者データ入力シート!P66="","",競技者データ入力シート!Q66))</f>
        <v/>
      </c>
      <c r="Y61" s="6" t="str">
        <f>IF(競技者データ入力シート!U66="","",data!AC62)</f>
        <v/>
      </c>
      <c r="Z61" t="str">
        <f>ASC(IF(競技者データ入力シート!U66="","",競技者データ入力シート!V66))</f>
        <v/>
      </c>
      <c r="AC61" s="6" t="str">
        <f>IF(競技者データ入力シート!Z66="","",data!AH62)</f>
        <v/>
      </c>
      <c r="AD61" t="str">
        <f>ASC(IF(競技者データ入力シート!Z66="","",競技者データ入力シート!AA66))</f>
        <v/>
      </c>
      <c r="AG61" s="6" t="str">
        <f>IF(競技者データ入力シート!AE66="","",data!AM62)</f>
        <v/>
      </c>
      <c r="AH61" t="str">
        <f>ASC(IF(競技者データ入力シート!AF66="","",競技者データ入力シート!AF66))</f>
        <v/>
      </c>
      <c r="AP61" s="94" t="str">
        <f>IF(競技者データ入力シート!$X66="","",(VLOOKUP((data!$AC62&amp;data!$AF62),'NANS Data'!$CK$2:$CL$13,2,FALSE)))</f>
        <v/>
      </c>
      <c r="AQ61" s="94" t="str">
        <f>IF(競技者データ入力シート!$X66="","",$B61)</f>
        <v/>
      </c>
      <c r="AR61" s="94" t="str">
        <f>IF(競技者データ入力シート!$X66="","",data!$R62&amp;data!$AF62)</f>
        <v/>
      </c>
      <c r="AS61" s="94"/>
      <c r="AT61" s="94" t="str">
        <f>IF(競技者データ入力シート!$X66="","",data!$R62&amp;data!$AF62)</f>
        <v/>
      </c>
      <c r="AU61" s="94" t="str">
        <f>IF(競技者データ入力シート!$X66="","",data!$R62&amp;data!$AF62)</f>
        <v/>
      </c>
      <c r="AV61" s="6" t="str">
        <f>IF(競技者データ入力シート!X66="","",(COUNTIF($AP$2:AP61,AP61)))</f>
        <v/>
      </c>
      <c r="AW61" s="94" t="str">
        <f t="shared" si="1"/>
        <v/>
      </c>
      <c r="AX61" s="94" t="str">
        <f t="shared" si="2"/>
        <v/>
      </c>
      <c r="AY61" s="94" t="str">
        <f>IF(競技者データ入力シート!$X66="","",'NANS Data'!Y61)</f>
        <v/>
      </c>
      <c r="AZ61" s="94" t="str">
        <f>ASC(IF(競技者データ入力シート!X66="","",競技者データ入力シート!V66))</f>
        <v/>
      </c>
      <c r="BB61" s="94" t="str">
        <f>IF(競技者データ入力シート!$AH66="","",(VLOOKUP((data!$AM62&amp;data!$AP62),'NANS Data'!$CK$2:$CL$13,2,FALSE)))</f>
        <v/>
      </c>
      <c r="BC61" s="94" t="str">
        <f>IF(競技者データ入力シート!AH66="","",B61)</f>
        <v/>
      </c>
      <c r="BD61" s="94" t="str">
        <f>IF(競技者データ入力シート!$AH66="","",data!$R62&amp;data!$AP62)</f>
        <v/>
      </c>
      <c r="BE61" s="94"/>
      <c r="BF61" s="94" t="str">
        <f>IF(競技者データ入力シート!$AH66="","",data!$R62&amp;data!$AP62)</f>
        <v/>
      </c>
      <c r="BG61" s="94" t="str">
        <f>IF(競技者データ入力シート!$AH66="","",data!$R62&amp;data!$AP62)</f>
        <v/>
      </c>
      <c r="BH61" s="94" t="str">
        <f>IF(競技者データ入力シート!AH66="","",COUNTIF('NANS Data'!$BB$2:BB61,'NANS Data'!BB61))</f>
        <v/>
      </c>
      <c r="BI61" s="94" t="str">
        <f t="shared" si="3"/>
        <v/>
      </c>
      <c r="BJ61" s="94" t="str">
        <f t="shared" si="4"/>
        <v/>
      </c>
      <c r="BK61" s="94" t="str">
        <f>IF(競技者データ入力シート!AH66="","",data!AM62)</f>
        <v/>
      </c>
      <c r="BL61" s="94" t="str">
        <f>ASC(IF(競技者データ入力シート!AH66="","",競技者データ入力シート!AF66))</f>
        <v/>
      </c>
    </row>
    <row r="62" spans="2:64">
      <c r="B62" t="str">
        <f>IF(競技者データ入力シート!$C67="","",競技者データ入力シート!$U$1)</f>
        <v/>
      </c>
      <c r="C62" t="str">
        <f>IF(競技者データ入力シート!$C67="","",競技者データ入力シート!$P$1)</f>
        <v/>
      </c>
      <c r="D62" t="str">
        <f>IF(競技者データ入力シート!C67="","",競技者データ入力シート!A67)</f>
        <v/>
      </c>
      <c r="E62" t="str">
        <f>IF(競技者データ入力シート!C67="","",'NANS Data'!C62&amp;'NANS Data'!D62)</f>
        <v/>
      </c>
      <c r="F62" t="str">
        <f>IF(競技者データ入力シート!C67="","",競技者データ入力シート!$U$1)</f>
        <v/>
      </c>
      <c r="I62" t="str">
        <f>ASC(IF(競技者データ入力シート!C67="","",競技者データ入力シート!B67))</f>
        <v/>
      </c>
      <c r="J62" t="str">
        <f>IF(競技者データ入力シート!C67="","",競技者データ入力シート!C67&amp;" "&amp;競技者データ入力シート!D67)</f>
        <v/>
      </c>
      <c r="K62" t="str">
        <f>ASC(IF(競技者データ入力シート!E67="","",競技者データ入力シート!E67&amp;" "&amp;競技者データ入力シート!F67))</f>
        <v/>
      </c>
      <c r="L62" t="str">
        <f t="shared" si="0"/>
        <v/>
      </c>
      <c r="M62" t="str">
        <f>ASC(IF(競技者データ入力シート!G67="","",競技者データ入力シート!G67))</f>
        <v/>
      </c>
      <c r="N62" t="str">
        <f>ASC(IF(競技者データ入力シート!O67="","",競技者データ入力シート!O67))</f>
        <v/>
      </c>
      <c r="O62" t="str">
        <f>IF(競技者データ入力シート!I67="","",競技者データ入力シート!I67)</f>
        <v/>
      </c>
      <c r="P62" t="str">
        <f>ASC(IF(競技者データ入力シート!J67="","",競技者データ入力シート!J67))</f>
        <v/>
      </c>
      <c r="Q62" t="str">
        <f>ASC(IF(競技者データ入力シート!K67="","",競技者データ入力シート!K67))</f>
        <v/>
      </c>
      <c r="R62" t="str">
        <f>ASC(IF(競技者データ入力シート!L67="","",競技者データ入力シート!L67))</f>
        <v/>
      </c>
      <c r="S62" t="str">
        <f>IF(競技者データ入力シート!N67="","",競技者データ入力シート!N67)</f>
        <v/>
      </c>
      <c r="T62" t="str">
        <f>ASC(IF(競技者データ入力シート!M67="","",競技者データ入力シート!M67))</f>
        <v/>
      </c>
      <c r="U62" s="6" t="str">
        <f>IF(競技者データ入力シート!P67="","",data!X63)</f>
        <v/>
      </c>
      <c r="V62" t="str">
        <f>ASC(IF(競技者データ入力シート!P67="","",競技者データ入力シート!Q67))</f>
        <v/>
      </c>
      <c r="Y62" s="6" t="str">
        <f>IF(競技者データ入力シート!U67="","",data!AC63)</f>
        <v/>
      </c>
      <c r="Z62" t="str">
        <f>ASC(IF(競技者データ入力シート!U67="","",競技者データ入力シート!V67))</f>
        <v/>
      </c>
      <c r="AC62" s="6" t="str">
        <f>IF(競技者データ入力シート!Z67="","",data!AH63)</f>
        <v/>
      </c>
      <c r="AD62" t="str">
        <f>ASC(IF(競技者データ入力シート!Z67="","",競技者データ入力シート!AA67))</f>
        <v/>
      </c>
      <c r="AG62" s="6" t="str">
        <f>IF(競技者データ入力シート!AE67="","",data!AM63)</f>
        <v/>
      </c>
      <c r="AH62" t="str">
        <f>ASC(IF(競技者データ入力シート!AF67="","",競技者データ入力シート!AF67))</f>
        <v/>
      </c>
      <c r="AP62" s="94" t="str">
        <f>IF(競技者データ入力シート!$X67="","",(VLOOKUP((data!$AC63&amp;data!$AF63),'NANS Data'!$CK$2:$CL$13,2,FALSE)))</f>
        <v/>
      </c>
      <c r="AQ62" s="94" t="str">
        <f>IF(競技者データ入力シート!$X67="","",$B62)</f>
        <v/>
      </c>
      <c r="AR62" s="94" t="str">
        <f>IF(競技者データ入力シート!$X67="","",data!$R63&amp;data!$AF63)</f>
        <v/>
      </c>
      <c r="AS62" s="94"/>
      <c r="AT62" s="94" t="str">
        <f>IF(競技者データ入力シート!$X67="","",data!$R63&amp;data!$AF63)</f>
        <v/>
      </c>
      <c r="AU62" s="94" t="str">
        <f>IF(競技者データ入力シート!$X67="","",data!$R63&amp;data!$AF63)</f>
        <v/>
      </c>
      <c r="AV62" s="6" t="str">
        <f>IF(競技者データ入力シート!X67="","",(COUNTIF($AP$2:AP62,AP62)))</f>
        <v/>
      </c>
      <c r="AW62" s="94" t="str">
        <f t="shared" si="1"/>
        <v/>
      </c>
      <c r="AX62" s="94" t="str">
        <f t="shared" si="2"/>
        <v/>
      </c>
      <c r="AY62" s="94" t="str">
        <f>IF(競技者データ入力シート!$X67="","",'NANS Data'!Y62)</f>
        <v/>
      </c>
      <c r="AZ62" s="94" t="str">
        <f>ASC(IF(競技者データ入力シート!X67="","",競技者データ入力シート!V67))</f>
        <v/>
      </c>
      <c r="BB62" s="94" t="str">
        <f>IF(競技者データ入力シート!$AH67="","",(VLOOKUP((data!$AM63&amp;data!$AP63),'NANS Data'!$CK$2:$CL$13,2,FALSE)))</f>
        <v/>
      </c>
      <c r="BC62" s="94" t="str">
        <f>IF(競技者データ入力シート!AH67="","",B62)</f>
        <v/>
      </c>
      <c r="BD62" s="94" t="str">
        <f>IF(競技者データ入力シート!$AH67="","",data!$R63&amp;data!$AP63)</f>
        <v/>
      </c>
      <c r="BE62" s="94"/>
      <c r="BF62" s="94" t="str">
        <f>IF(競技者データ入力シート!$AH67="","",data!$R63&amp;data!$AP63)</f>
        <v/>
      </c>
      <c r="BG62" s="94" t="str">
        <f>IF(競技者データ入力シート!$AH67="","",data!$R63&amp;data!$AP63)</f>
        <v/>
      </c>
      <c r="BH62" s="94" t="str">
        <f>IF(競技者データ入力シート!AH67="","",COUNTIF('NANS Data'!$BB$2:BB62,'NANS Data'!BB62))</f>
        <v/>
      </c>
      <c r="BI62" s="94" t="str">
        <f t="shared" si="3"/>
        <v/>
      </c>
      <c r="BJ62" s="94" t="str">
        <f t="shared" si="4"/>
        <v/>
      </c>
      <c r="BK62" s="94" t="str">
        <f>IF(競技者データ入力シート!AH67="","",data!AM63)</f>
        <v/>
      </c>
      <c r="BL62" s="94" t="str">
        <f>ASC(IF(競技者データ入力シート!AH67="","",競技者データ入力シート!AF67))</f>
        <v/>
      </c>
    </row>
    <row r="63" spans="2:64">
      <c r="B63" t="str">
        <f>IF(競技者データ入力シート!$C68="","",競技者データ入力シート!$U$1)</f>
        <v/>
      </c>
      <c r="C63" t="str">
        <f>IF(競技者データ入力シート!$C68="","",競技者データ入力シート!$P$1)</f>
        <v/>
      </c>
      <c r="D63" t="str">
        <f>IF(競技者データ入力シート!C68="","",競技者データ入力シート!A68)</f>
        <v/>
      </c>
      <c r="E63" t="str">
        <f>IF(競技者データ入力シート!C68="","",'NANS Data'!C63&amp;'NANS Data'!D63)</f>
        <v/>
      </c>
      <c r="F63" t="str">
        <f>IF(競技者データ入力シート!C68="","",競技者データ入力シート!$U$1)</f>
        <v/>
      </c>
      <c r="I63" t="str">
        <f>ASC(IF(競技者データ入力シート!C68="","",競技者データ入力シート!B68))</f>
        <v/>
      </c>
      <c r="J63" t="str">
        <f>IF(競技者データ入力シート!C68="","",競技者データ入力シート!C68&amp;" "&amp;競技者データ入力シート!D68)</f>
        <v/>
      </c>
      <c r="K63" t="str">
        <f>ASC(IF(競技者データ入力シート!E68="","",競技者データ入力シート!E68&amp;" "&amp;競技者データ入力シート!F68))</f>
        <v/>
      </c>
      <c r="L63" t="str">
        <f t="shared" si="0"/>
        <v/>
      </c>
      <c r="M63" t="str">
        <f>ASC(IF(競技者データ入力シート!G68="","",競技者データ入力シート!G68))</f>
        <v/>
      </c>
      <c r="N63" t="str">
        <f>ASC(IF(競技者データ入力シート!O68="","",競技者データ入力シート!O68))</f>
        <v/>
      </c>
      <c r="O63" t="str">
        <f>IF(競技者データ入力シート!I68="","",競技者データ入力シート!I68)</f>
        <v/>
      </c>
      <c r="P63" t="str">
        <f>ASC(IF(競技者データ入力シート!J68="","",競技者データ入力シート!J68))</f>
        <v/>
      </c>
      <c r="Q63" t="str">
        <f>ASC(IF(競技者データ入力シート!K68="","",競技者データ入力シート!K68))</f>
        <v/>
      </c>
      <c r="R63" t="str">
        <f>ASC(IF(競技者データ入力シート!L68="","",競技者データ入力シート!L68))</f>
        <v/>
      </c>
      <c r="S63" t="str">
        <f>IF(競技者データ入力シート!N68="","",競技者データ入力シート!N68)</f>
        <v/>
      </c>
      <c r="T63" t="str">
        <f>ASC(IF(競技者データ入力シート!M68="","",競技者データ入力シート!M68))</f>
        <v/>
      </c>
      <c r="U63" s="6" t="str">
        <f>IF(競技者データ入力シート!P68="","",data!X64)</f>
        <v/>
      </c>
      <c r="V63" t="str">
        <f>ASC(IF(競技者データ入力シート!P68="","",競技者データ入力シート!Q68))</f>
        <v/>
      </c>
      <c r="Y63" s="6" t="str">
        <f>IF(競技者データ入力シート!U68="","",data!AC64)</f>
        <v/>
      </c>
      <c r="Z63" t="str">
        <f>ASC(IF(競技者データ入力シート!U68="","",競技者データ入力シート!V68))</f>
        <v/>
      </c>
      <c r="AC63" s="6" t="str">
        <f>IF(競技者データ入力シート!Z68="","",data!AH64)</f>
        <v/>
      </c>
      <c r="AD63" t="str">
        <f>ASC(IF(競技者データ入力シート!Z68="","",競技者データ入力シート!AA68))</f>
        <v/>
      </c>
      <c r="AG63" s="6" t="str">
        <f>IF(競技者データ入力シート!AE68="","",data!AM64)</f>
        <v/>
      </c>
      <c r="AH63" t="str">
        <f>ASC(IF(競技者データ入力シート!AF68="","",競技者データ入力シート!AF68))</f>
        <v/>
      </c>
      <c r="AP63" s="94" t="str">
        <f>IF(競技者データ入力シート!$X68="","",(VLOOKUP((data!$AC64&amp;data!$AF64),'NANS Data'!$CK$2:$CL$13,2,FALSE)))</f>
        <v/>
      </c>
      <c r="AQ63" s="94" t="str">
        <f>IF(競技者データ入力シート!$X68="","",$B63)</f>
        <v/>
      </c>
      <c r="AR63" s="94" t="str">
        <f>IF(競技者データ入力シート!$X68="","",data!$R64&amp;data!$AF64)</f>
        <v/>
      </c>
      <c r="AS63" s="94"/>
      <c r="AT63" s="94" t="str">
        <f>IF(競技者データ入力シート!$X68="","",data!$R64&amp;data!$AF64)</f>
        <v/>
      </c>
      <c r="AU63" s="94" t="str">
        <f>IF(競技者データ入力シート!$X68="","",data!$R64&amp;data!$AF64)</f>
        <v/>
      </c>
      <c r="AV63" s="6" t="str">
        <f>IF(競技者データ入力シート!X68="","",(COUNTIF($AP$2:AP63,AP63)))</f>
        <v/>
      </c>
      <c r="AW63" s="94" t="str">
        <f t="shared" si="1"/>
        <v/>
      </c>
      <c r="AX63" s="94" t="str">
        <f t="shared" si="2"/>
        <v/>
      </c>
      <c r="AY63" s="94" t="str">
        <f>IF(競技者データ入力シート!$X68="","",'NANS Data'!Y63)</f>
        <v/>
      </c>
      <c r="AZ63" s="94" t="str">
        <f>ASC(IF(競技者データ入力シート!X68="","",競技者データ入力シート!V68))</f>
        <v/>
      </c>
      <c r="BB63" s="94" t="str">
        <f>IF(競技者データ入力シート!$AH68="","",(VLOOKUP((data!$AM64&amp;data!$AP64),'NANS Data'!$CK$2:$CL$13,2,FALSE)))</f>
        <v/>
      </c>
      <c r="BC63" s="94" t="str">
        <f>IF(競技者データ入力シート!AH68="","",B63)</f>
        <v/>
      </c>
      <c r="BD63" s="94" t="str">
        <f>IF(競技者データ入力シート!$AH68="","",data!$R64&amp;data!$AP64)</f>
        <v/>
      </c>
      <c r="BE63" s="94"/>
      <c r="BF63" s="94" t="str">
        <f>IF(競技者データ入力シート!$AH68="","",data!$R64&amp;data!$AP64)</f>
        <v/>
      </c>
      <c r="BG63" s="94" t="str">
        <f>IF(競技者データ入力シート!$AH68="","",data!$R64&amp;data!$AP64)</f>
        <v/>
      </c>
      <c r="BH63" s="94" t="str">
        <f>IF(競技者データ入力シート!AH68="","",COUNTIF('NANS Data'!$BB$2:BB63,'NANS Data'!BB63))</f>
        <v/>
      </c>
      <c r="BI63" s="94" t="str">
        <f t="shared" si="3"/>
        <v/>
      </c>
      <c r="BJ63" s="94" t="str">
        <f t="shared" si="4"/>
        <v/>
      </c>
      <c r="BK63" s="94" t="str">
        <f>IF(競技者データ入力シート!AH68="","",data!AM64)</f>
        <v/>
      </c>
      <c r="BL63" s="94" t="str">
        <f>ASC(IF(競技者データ入力シート!AH68="","",競技者データ入力シート!AF68))</f>
        <v/>
      </c>
    </row>
    <row r="64" spans="2:64">
      <c r="B64" t="str">
        <f>IF(競技者データ入力シート!$C69="","",競技者データ入力シート!$U$1)</f>
        <v/>
      </c>
      <c r="C64" t="str">
        <f>IF(競技者データ入力シート!$C69="","",競技者データ入力シート!$P$1)</f>
        <v/>
      </c>
      <c r="D64" t="str">
        <f>IF(競技者データ入力シート!C69="","",競技者データ入力シート!A69)</f>
        <v/>
      </c>
      <c r="E64" t="str">
        <f>IF(競技者データ入力シート!C69="","",'NANS Data'!C64&amp;'NANS Data'!D64)</f>
        <v/>
      </c>
      <c r="F64" t="str">
        <f>IF(競技者データ入力シート!C69="","",競技者データ入力シート!$U$1)</f>
        <v/>
      </c>
      <c r="I64" t="str">
        <f>ASC(IF(競技者データ入力シート!C69="","",競技者データ入力シート!B69))</f>
        <v/>
      </c>
      <c r="J64" t="str">
        <f>IF(競技者データ入力シート!C69="","",競技者データ入力シート!C69&amp;" "&amp;競技者データ入力シート!D69)</f>
        <v/>
      </c>
      <c r="K64" t="str">
        <f>ASC(IF(競技者データ入力シート!E69="","",競技者データ入力シート!E69&amp;" "&amp;競技者データ入力シート!F69))</f>
        <v/>
      </c>
      <c r="L64" t="str">
        <f t="shared" si="0"/>
        <v/>
      </c>
      <c r="M64" t="str">
        <f>ASC(IF(競技者データ入力シート!G69="","",競技者データ入力シート!G69))</f>
        <v/>
      </c>
      <c r="N64" t="str">
        <f>ASC(IF(競技者データ入力シート!O69="","",競技者データ入力シート!O69))</f>
        <v/>
      </c>
      <c r="O64" t="str">
        <f>IF(競技者データ入力シート!I69="","",競技者データ入力シート!I69)</f>
        <v/>
      </c>
      <c r="P64" t="str">
        <f>ASC(IF(競技者データ入力シート!J69="","",競技者データ入力シート!J69))</f>
        <v/>
      </c>
      <c r="Q64" t="str">
        <f>ASC(IF(競技者データ入力シート!K69="","",競技者データ入力シート!K69))</f>
        <v/>
      </c>
      <c r="R64" t="str">
        <f>ASC(IF(競技者データ入力シート!L69="","",競技者データ入力シート!L69))</f>
        <v/>
      </c>
      <c r="S64" t="str">
        <f>IF(競技者データ入力シート!N69="","",競技者データ入力シート!N69)</f>
        <v/>
      </c>
      <c r="T64" t="str">
        <f>ASC(IF(競技者データ入力シート!M69="","",競技者データ入力シート!M69))</f>
        <v/>
      </c>
      <c r="U64" s="6" t="str">
        <f>IF(競技者データ入力シート!P69="","",data!X65)</f>
        <v/>
      </c>
      <c r="V64" t="str">
        <f>ASC(IF(競技者データ入力シート!P69="","",競技者データ入力シート!Q69))</f>
        <v/>
      </c>
      <c r="Y64" s="6" t="str">
        <f>IF(競技者データ入力シート!U69="","",data!AC65)</f>
        <v/>
      </c>
      <c r="Z64" t="str">
        <f>ASC(IF(競技者データ入力シート!U69="","",競技者データ入力シート!V69))</f>
        <v/>
      </c>
      <c r="AC64" s="6" t="str">
        <f>IF(競技者データ入力シート!Z69="","",data!AH65)</f>
        <v/>
      </c>
      <c r="AD64" t="str">
        <f>ASC(IF(競技者データ入力シート!Z69="","",競技者データ入力シート!AA69))</f>
        <v/>
      </c>
      <c r="AG64" s="6" t="str">
        <f>IF(競技者データ入力シート!AE69="","",data!AM65)</f>
        <v/>
      </c>
      <c r="AH64" t="str">
        <f>ASC(IF(競技者データ入力シート!AF69="","",競技者データ入力シート!AF69))</f>
        <v/>
      </c>
      <c r="AP64" s="94" t="str">
        <f>IF(競技者データ入力シート!$X69="","",(VLOOKUP((data!$AC65&amp;data!$AF65),'NANS Data'!$CK$2:$CL$13,2,FALSE)))</f>
        <v/>
      </c>
      <c r="AQ64" s="94" t="str">
        <f>IF(競技者データ入力シート!$X69="","",$B64)</f>
        <v/>
      </c>
      <c r="AR64" s="94" t="str">
        <f>IF(競技者データ入力シート!$X69="","",data!$R65&amp;data!$AF65)</f>
        <v/>
      </c>
      <c r="AS64" s="94"/>
      <c r="AT64" s="94" t="str">
        <f>IF(競技者データ入力シート!$X69="","",data!$R65&amp;data!$AF65)</f>
        <v/>
      </c>
      <c r="AU64" s="94" t="str">
        <f>IF(競技者データ入力シート!$X69="","",data!$R65&amp;data!$AF65)</f>
        <v/>
      </c>
      <c r="AV64" s="6" t="str">
        <f>IF(競技者データ入力シート!X69="","",(COUNTIF($AP$2:AP64,AP64)))</f>
        <v/>
      </c>
      <c r="AW64" s="94" t="str">
        <f t="shared" si="1"/>
        <v/>
      </c>
      <c r="AX64" s="94" t="str">
        <f t="shared" si="2"/>
        <v/>
      </c>
      <c r="AY64" s="94" t="str">
        <f>IF(競技者データ入力シート!$X69="","",'NANS Data'!Y64)</f>
        <v/>
      </c>
      <c r="AZ64" s="94" t="str">
        <f>ASC(IF(競技者データ入力シート!X69="","",競技者データ入力シート!V69))</f>
        <v/>
      </c>
      <c r="BB64" s="94" t="str">
        <f>IF(競技者データ入力シート!$AH69="","",(VLOOKUP((data!$AM65&amp;data!$AP65),'NANS Data'!$CK$2:$CL$13,2,FALSE)))</f>
        <v/>
      </c>
      <c r="BC64" s="94" t="str">
        <f>IF(競技者データ入力シート!AH69="","",B64)</f>
        <v/>
      </c>
      <c r="BD64" s="94" t="str">
        <f>IF(競技者データ入力シート!$AH69="","",data!$R65&amp;data!$AP65)</f>
        <v/>
      </c>
      <c r="BE64" s="94"/>
      <c r="BF64" s="94" t="str">
        <f>IF(競技者データ入力シート!$AH69="","",data!$R65&amp;data!$AP65)</f>
        <v/>
      </c>
      <c r="BG64" s="94" t="str">
        <f>IF(競技者データ入力シート!$AH69="","",data!$R65&amp;data!$AP65)</f>
        <v/>
      </c>
      <c r="BH64" s="94" t="str">
        <f>IF(競技者データ入力シート!AH69="","",COUNTIF('NANS Data'!$BB$2:BB64,'NANS Data'!BB64))</f>
        <v/>
      </c>
      <c r="BI64" s="94" t="str">
        <f t="shared" si="3"/>
        <v/>
      </c>
      <c r="BJ64" s="94" t="str">
        <f t="shared" si="4"/>
        <v/>
      </c>
      <c r="BK64" s="94" t="str">
        <f>IF(競技者データ入力シート!AH69="","",data!AM65)</f>
        <v/>
      </c>
      <c r="BL64" s="94" t="str">
        <f>ASC(IF(競技者データ入力シート!AH69="","",競技者データ入力シート!AF69))</f>
        <v/>
      </c>
    </row>
    <row r="65" spans="2:64">
      <c r="B65" t="str">
        <f>IF(競技者データ入力シート!$C70="","",競技者データ入力シート!$U$1)</f>
        <v/>
      </c>
      <c r="C65" t="str">
        <f>IF(競技者データ入力シート!$C70="","",競技者データ入力シート!$P$1)</f>
        <v/>
      </c>
      <c r="D65" t="str">
        <f>IF(競技者データ入力シート!C70="","",競技者データ入力シート!A70)</f>
        <v/>
      </c>
      <c r="E65" t="str">
        <f>IF(競技者データ入力シート!C70="","",'NANS Data'!C65&amp;'NANS Data'!D65)</f>
        <v/>
      </c>
      <c r="F65" t="str">
        <f>IF(競技者データ入力シート!C70="","",競技者データ入力シート!$U$1)</f>
        <v/>
      </c>
      <c r="I65" t="str">
        <f>ASC(IF(競技者データ入力シート!C70="","",競技者データ入力シート!B70))</f>
        <v/>
      </c>
      <c r="J65" t="str">
        <f>IF(競技者データ入力シート!C70="","",競技者データ入力シート!C70&amp;" "&amp;競技者データ入力シート!D70)</f>
        <v/>
      </c>
      <c r="K65" t="str">
        <f>ASC(IF(競技者データ入力シート!E70="","",競技者データ入力シート!E70&amp;" "&amp;競技者データ入力シート!F70))</f>
        <v/>
      </c>
      <c r="L65" t="str">
        <f t="shared" si="0"/>
        <v/>
      </c>
      <c r="M65" t="str">
        <f>ASC(IF(競技者データ入力シート!G70="","",競技者データ入力シート!G70))</f>
        <v/>
      </c>
      <c r="N65" t="str">
        <f>ASC(IF(競技者データ入力シート!O70="","",競技者データ入力シート!O70))</f>
        <v/>
      </c>
      <c r="O65" t="str">
        <f>IF(競技者データ入力シート!I70="","",競技者データ入力シート!I70)</f>
        <v/>
      </c>
      <c r="P65" t="str">
        <f>ASC(IF(競技者データ入力シート!J70="","",競技者データ入力シート!J70))</f>
        <v/>
      </c>
      <c r="Q65" t="str">
        <f>ASC(IF(競技者データ入力シート!K70="","",競技者データ入力シート!K70))</f>
        <v/>
      </c>
      <c r="R65" t="str">
        <f>ASC(IF(競技者データ入力シート!L70="","",競技者データ入力シート!L70))</f>
        <v/>
      </c>
      <c r="S65" t="str">
        <f>IF(競技者データ入力シート!N70="","",競技者データ入力シート!N70)</f>
        <v/>
      </c>
      <c r="T65" t="str">
        <f>ASC(IF(競技者データ入力シート!M70="","",競技者データ入力シート!M70))</f>
        <v/>
      </c>
      <c r="U65" s="6" t="str">
        <f>IF(競技者データ入力シート!P70="","",data!X66)</f>
        <v/>
      </c>
      <c r="V65" t="str">
        <f>ASC(IF(競技者データ入力シート!P70="","",競技者データ入力シート!Q70))</f>
        <v/>
      </c>
      <c r="Y65" s="6" t="str">
        <f>IF(競技者データ入力シート!U70="","",data!AC66)</f>
        <v/>
      </c>
      <c r="Z65" t="str">
        <f>ASC(IF(競技者データ入力シート!U70="","",競技者データ入力シート!V70))</f>
        <v/>
      </c>
      <c r="AC65" s="6" t="str">
        <f>IF(競技者データ入力シート!Z70="","",data!AH66)</f>
        <v/>
      </c>
      <c r="AD65" t="str">
        <f>ASC(IF(競技者データ入力シート!Z70="","",競技者データ入力シート!AA70))</f>
        <v/>
      </c>
      <c r="AG65" s="6" t="str">
        <f>IF(競技者データ入力シート!AE70="","",data!AM66)</f>
        <v/>
      </c>
      <c r="AH65" t="str">
        <f>ASC(IF(競技者データ入力シート!AF70="","",競技者データ入力シート!AF70))</f>
        <v/>
      </c>
      <c r="AP65" s="94" t="str">
        <f>IF(競技者データ入力シート!$X70="","",(VLOOKUP((data!$AC66&amp;data!$AF66),'NANS Data'!$CK$2:$CL$13,2,FALSE)))</f>
        <v/>
      </c>
      <c r="AQ65" s="94" t="str">
        <f>IF(競技者データ入力シート!$X70="","",$B65)</f>
        <v/>
      </c>
      <c r="AR65" s="94" t="str">
        <f>IF(競技者データ入力シート!$X70="","",data!$R66&amp;data!$AF66)</f>
        <v/>
      </c>
      <c r="AS65" s="94"/>
      <c r="AT65" s="94" t="str">
        <f>IF(競技者データ入力シート!$X70="","",data!$R66&amp;data!$AF66)</f>
        <v/>
      </c>
      <c r="AU65" s="94" t="str">
        <f>IF(競技者データ入力シート!$X70="","",data!$R66&amp;data!$AF66)</f>
        <v/>
      </c>
      <c r="AV65" s="6" t="str">
        <f>IF(競技者データ入力シート!X70="","",(COUNTIF($AP$2:AP65,AP65)))</f>
        <v/>
      </c>
      <c r="AW65" s="94" t="str">
        <f t="shared" si="1"/>
        <v/>
      </c>
      <c r="AX65" s="94" t="str">
        <f t="shared" si="2"/>
        <v/>
      </c>
      <c r="AY65" s="94" t="str">
        <f>IF(競技者データ入力シート!$X70="","",'NANS Data'!Y65)</f>
        <v/>
      </c>
      <c r="AZ65" s="94" t="str">
        <f>ASC(IF(競技者データ入力シート!X70="","",競技者データ入力シート!V70))</f>
        <v/>
      </c>
      <c r="BB65" s="94" t="str">
        <f>IF(競技者データ入力シート!$AH70="","",(VLOOKUP((data!$AM66&amp;data!$AP66),'NANS Data'!$CK$2:$CL$13,2,FALSE)))</f>
        <v/>
      </c>
      <c r="BC65" s="94" t="str">
        <f>IF(競技者データ入力シート!AH70="","",B65)</f>
        <v/>
      </c>
      <c r="BD65" s="94" t="str">
        <f>IF(競技者データ入力シート!$AH70="","",data!$R66&amp;data!$AP66)</f>
        <v/>
      </c>
      <c r="BE65" s="94"/>
      <c r="BF65" s="94" t="str">
        <f>IF(競技者データ入力シート!$AH70="","",data!$R66&amp;data!$AP66)</f>
        <v/>
      </c>
      <c r="BG65" s="94" t="str">
        <f>IF(競技者データ入力シート!$AH70="","",data!$R66&amp;data!$AP66)</f>
        <v/>
      </c>
      <c r="BH65" s="94" t="str">
        <f>IF(競技者データ入力シート!AH70="","",COUNTIF('NANS Data'!$BB$2:BB65,'NANS Data'!BB65))</f>
        <v/>
      </c>
      <c r="BI65" s="94" t="str">
        <f t="shared" si="3"/>
        <v/>
      </c>
      <c r="BJ65" s="94" t="str">
        <f t="shared" si="4"/>
        <v/>
      </c>
      <c r="BK65" s="94" t="str">
        <f>IF(競技者データ入力シート!AH70="","",data!AM66)</f>
        <v/>
      </c>
      <c r="BL65" s="94" t="str">
        <f>ASC(IF(競技者データ入力シート!AH70="","",競技者データ入力シート!AF70))</f>
        <v/>
      </c>
    </row>
    <row r="66" spans="2:64">
      <c r="B66" t="str">
        <f>IF(競技者データ入力シート!$C71="","",競技者データ入力シート!$U$1)</f>
        <v/>
      </c>
      <c r="C66" t="str">
        <f>IF(競技者データ入力シート!$C71="","",競技者データ入力シート!$P$1)</f>
        <v/>
      </c>
      <c r="D66" t="str">
        <f>IF(競技者データ入力シート!C71="","",競技者データ入力シート!A71)</f>
        <v/>
      </c>
      <c r="E66" t="str">
        <f>IF(競技者データ入力シート!C71="","",'NANS Data'!C66&amp;'NANS Data'!D66)</f>
        <v/>
      </c>
      <c r="F66" t="str">
        <f>IF(競技者データ入力シート!C71="","",競技者データ入力シート!$U$1)</f>
        <v/>
      </c>
      <c r="I66" t="str">
        <f>ASC(IF(競技者データ入力シート!C71="","",競技者データ入力シート!B71))</f>
        <v/>
      </c>
      <c r="J66" t="str">
        <f>IF(競技者データ入力シート!C71="","",競技者データ入力シート!C71&amp;" "&amp;競技者データ入力シート!D71)</f>
        <v/>
      </c>
      <c r="K66" t="str">
        <f>ASC(IF(競技者データ入力シート!E71="","",競技者データ入力シート!E71&amp;" "&amp;競技者データ入力シート!F71))</f>
        <v/>
      </c>
      <c r="L66" t="str">
        <f t="shared" si="0"/>
        <v/>
      </c>
      <c r="M66" t="str">
        <f>ASC(IF(競技者データ入力シート!G71="","",競技者データ入力シート!G71))</f>
        <v/>
      </c>
      <c r="N66" t="str">
        <f>ASC(IF(競技者データ入力シート!O71="","",競技者データ入力シート!O71))</f>
        <v/>
      </c>
      <c r="O66" t="str">
        <f>IF(競技者データ入力シート!I71="","",競技者データ入力シート!I71)</f>
        <v/>
      </c>
      <c r="P66" t="str">
        <f>ASC(IF(競技者データ入力シート!J71="","",競技者データ入力シート!J71))</f>
        <v/>
      </c>
      <c r="Q66" t="str">
        <f>ASC(IF(競技者データ入力シート!K71="","",競技者データ入力シート!K71))</f>
        <v/>
      </c>
      <c r="R66" t="str">
        <f>ASC(IF(競技者データ入力シート!L71="","",競技者データ入力シート!L71))</f>
        <v/>
      </c>
      <c r="S66" t="str">
        <f>IF(競技者データ入力シート!N71="","",競技者データ入力シート!N71)</f>
        <v/>
      </c>
      <c r="T66" t="str">
        <f>ASC(IF(競技者データ入力シート!M71="","",競技者データ入力シート!M71))</f>
        <v/>
      </c>
      <c r="U66" s="6" t="str">
        <f>IF(競技者データ入力シート!P71="","",data!X67)</f>
        <v/>
      </c>
      <c r="V66" t="str">
        <f>ASC(IF(競技者データ入力シート!P71="","",競技者データ入力シート!Q71))</f>
        <v/>
      </c>
      <c r="Y66" s="6" t="str">
        <f>IF(競技者データ入力シート!U71="","",data!AC67)</f>
        <v/>
      </c>
      <c r="Z66" t="str">
        <f>ASC(IF(競技者データ入力シート!U71="","",競技者データ入力シート!V71))</f>
        <v/>
      </c>
      <c r="AC66" s="6" t="str">
        <f>IF(競技者データ入力シート!Z71="","",data!AH67)</f>
        <v/>
      </c>
      <c r="AD66" t="str">
        <f>ASC(IF(競技者データ入力シート!Z71="","",競技者データ入力シート!AA71))</f>
        <v/>
      </c>
      <c r="AG66" s="6" t="str">
        <f>IF(競技者データ入力シート!AE71="","",data!AM67)</f>
        <v/>
      </c>
      <c r="AH66" t="str">
        <f>ASC(IF(競技者データ入力シート!AF71="","",競技者データ入力シート!AF71))</f>
        <v/>
      </c>
      <c r="AP66" s="94" t="str">
        <f>IF(競技者データ入力シート!$X71="","",(VLOOKUP((data!$AC67&amp;data!$AF67),'NANS Data'!$CK$2:$CL$13,2,FALSE)))</f>
        <v/>
      </c>
      <c r="AQ66" s="94" t="str">
        <f>IF(競技者データ入力シート!$X71="","",$B66)</f>
        <v/>
      </c>
      <c r="AR66" s="94" t="str">
        <f>IF(競技者データ入力シート!$X71="","",data!$R67&amp;data!$AF67)</f>
        <v/>
      </c>
      <c r="AS66" s="94"/>
      <c r="AT66" s="94" t="str">
        <f>IF(競技者データ入力シート!$X71="","",data!$R67&amp;data!$AF67)</f>
        <v/>
      </c>
      <c r="AU66" s="94" t="str">
        <f>IF(競技者データ入力シート!$X71="","",data!$R67&amp;data!$AF67)</f>
        <v/>
      </c>
      <c r="AV66" s="6" t="str">
        <f>IF(競技者データ入力シート!X71="","",(COUNTIF($AP$2:AP66,AP66)))</f>
        <v/>
      </c>
      <c r="AW66" s="94" t="str">
        <f t="shared" si="1"/>
        <v/>
      </c>
      <c r="AX66" s="94" t="str">
        <f t="shared" si="2"/>
        <v/>
      </c>
      <c r="AY66" s="94" t="str">
        <f>IF(競技者データ入力シート!$X71="","",'NANS Data'!Y66)</f>
        <v/>
      </c>
      <c r="AZ66" s="94" t="str">
        <f>ASC(IF(競技者データ入力シート!X71="","",競技者データ入力シート!V71))</f>
        <v/>
      </c>
      <c r="BB66" s="94" t="str">
        <f>IF(競技者データ入力シート!$AH71="","",(VLOOKUP((data!$AM67&amp;data!$AP67),'NANS Data'!$CK$2:$CL$13,2,FALSE)))</f>
        <v/>
      </c>
      <c r="BC66" s="94" t="str">
        <f>IF(競技者データ入力シート!AH71="","",B66)</f>
        <v/>
      </c>
      <c r="BD66" s="94" t="str">
        <f>IF(競技者データ入力シート!$AH71="","",data!$R67&amp;data!$AP67)</f>
        <v/>
      </c>
      <c r="BE66" s="94"/>
      <c r="BF66" s="94" t="str">
        <f>IF(競技者データ入力シート!$AH71="","",data!$R67&amp;data!$AP67)</f>
        <v/>
      </c>
      <c r="BG66" s="94" t="str">
        <f>IF(競技者データ入力シート!$AH71="","",data!$R67&amp;data!$AP67)</f>
        <v/>
      </c>
      <c r="BH66" s="94" t="str">
        <f>IF(競技者データ入力シート!AH71="","",COUNTIF('NANS Data'!$BB$2:BB66,'NANS Data'!BB66))</f>
        <v/>
      </c>
      <c r="BI66" s="94" t="str">
        <f t="shared" si="3"/>
        <v/>
      </c>
      <c r="BJ66" s="94" t="str">
        <f t="shared" si="4"/>
        <v/>
      </c>
      <c r="BK66" s="94" t="str">
        <f>IF(競技者データ入力シート!AH71="","",data!AM67)</f>
        <v/>
      </c>
      <c r="BL66" s="94" t="str">
        <f>ASC(IF(競技者データ入力シート!AH71="","",競技者データ入力シート!AF71))</f>
        <v/>
      </c>
    </row>
    <row r="67" spans="2:64">
      <c r="B67" t="str">
        <f>IF(競技者データ入力シート!$C72="","",競技者データ入力シート!$U$1)</f>
        <v/>
      </c>
      <c r="C67" t="str">
        <f>IF(競技者データ入力シート!$C72="","",競技者データ入力シート!$P$1)</f>
        <v/>
      </c>
      <c r="D67" t="str">
        <f>IF(競技者データ入力シート!C72="","",競技者データ入力シート!A72)</f>
        <v/>
      </c>
      <c r="E67" t="str">
        <f>IF(競技者データ入力シート!C72="","",'NANS Data'!C67&amp;'NANS Data'!D67)</f>
        <v/>
      </c>
      <c r="F67" t="str">
        <f>IF(競技者データ入力シート!C72="","",競技者データ入力シート!$U$1)</f>
        <v/>
      </c>
      <c r="I67" t="str">
        <f>ASC(IF(競技者データ入力シート!C72="","",競技者データ入力シート!B72))</f>
        <v/>
      </c>
      <c r="J67" t="str">
        <f>IF(競技者データ入力シート!C72="","",競技者データ入力シート!C72&amp;" "&amp;競技者データ入力シート!D72)</f>
        <v/>
      </c>
      <c r="K67" t="str">
        <f>ASC(IF(競技者データ入力シート!E72="","",競技者データ入力シート!E72&amp;" "&amp;競技者データ入力シート!F72))</f>
        <v/>
      </c>
      <c r="L67" t="str">
        <f t="shared" ref="L67:L101" si="5">J67</f>
        <v/>
      </c>
      <c r="M67" t="str">
        <f>ASC(IF(競技者データ入力シート!G72="","",競技者データ入力シート!G72))</f>
        <v/>
      </c>
      <c r="N67" t="str">
        <f>ASC(IF(競技者データ入力シート!O72="","",競技者データ入力シート!O72))</f>
        <v/>
      </c>
      <c r="O67" t="str">
        <f>IF(競技者データ入力シート!I72="","",競技者データ入力シート!I72)</f>
        <v/>
      </c>
      <c r="P67" t="str">
        <f>ASC(IF(競技者データ入力シート!J72="","",競技者データ入力シート!J72))</f>
        <v/>
      </c>
      <c r="Q67" t="str">
        <f>ASC(IF(競技者データ入力シート!K72="","",競技者データ入力シート!K72))</f>
        <v/>
      </c>
      <c r="R67" t="str">
        <f>ASC(IF(競技者データ入力シート!L72="","",競技者データ入力シート!L72))</f>
        <v/>
      </c>
      <c r="S67" t="str">
        <f>IF(競技者データ入力シート!N72="","",競技者データ入力シート!N72)</f>
        <v/>
      </c>
      <c r="T67" t="str">
        <f>ASC(IF(競技者データ入力シート!M72="","",競技者データ入力シート!M72))</f>
        <v/>
      </c>
      <c r="U67" s="6" t="str">
        <f>IF(競技者データ入力シート!P72="","",data!X68)</f>
        <v/>
      </c>
      <c r="V67" t="str">
        <f>ASC(IF(競技者データ入力シート!P72="","",競技者データ入力シート!Q72))</f>
        <v/>
      </c>
      <c r="Y67" s="6" t="str">
        <f>IF(競技者データ入力シート!U72="","",data!AC68)</f>
        <v/>
      </c>
      <c r="Z67" t="str">
        <f>ASC(IF(競技者データ入力シート!U72="","",競技者データ入力シート!V72))</f>
        <v/>
      </c>
      <c r="AC67" s="6" t="str">
        <f>IF(競技者データ入力シート!Z72="","",data!AH68)</f>
        <v/>
      </c>
      <c r="AD67" t="str">
        <f>ASC(IF(競技者データ入力シート!Z72="","",競技者データ入力シート!AA72))</f>
        <v/>
      </c>
      <c r="AG67" s="6" t="str">
        <f>IF(競技者データ入力シート!AE72="","",data!AM68)</f>
        <v/>
      </c>
      <c r="AH67" t="str">
        <f>ASC(IF(競技者データ入力シート!AF72="","",競技者データ入力シート!AF72))</f>
        <v/>
      </c>
      <c r="AP67" s="94" t="str">
        <f>IF(競技者データ入力シート!$X72="","",(VLOOKUP((data!$AC68&amp;data!$AF68),'NANS Data'!$CK$2:$CL$13,2,FALSE)))</f>
        <v/>
      </c>
      <c r="AQ67" s="94" t="str">
        <f>IF(競技者データ入力シート!$X72="","",$B67)</f>
        <v/>
      </c>
      <c r="AR67" s="94" t="str">
        <f>IF(競技者データ入力シート!$X72="","",data!$R68&amp;data!$AF68)</f>
        <v/>
      </c>
      <c r="AS67" s="94"/>
      <c r="AT67" s="94" t="str">
        <f>IF(競技者データ入力シート!$X72="","",data!$R68&amp;data!$AF68)</f>
        <v/>
      </c>
      <c r="AU67" s="94" t="str">
        <f>IF(競技者データ入力シート!$X72="","",data!$R68&amp;data!$AF68)</f>
        <v/>
      </c>
      <c r="AV67" s="6" t="str">
        <f>IF(競技者データ入力シート!X72="","",(COUNTIF($AP$2:AP67,AP67)))</f>
        <v/>
      </c>
      <c r="AW67" s="94" t="str">
        <f t="shared" ref="AW67:AW101" si="6">IF(AP67="","",E67)</f>
        <v/>
      </c>
      <c r="AX67" s="94" t="str">
        <f t="shared" ref="AX67:AX101" si="7">IF(AP67="","",J67)</f>
        <v/>
      </c>
      <c r="AY67" s="94" t="str">
        <f>IF(競技者データ入力シート!$X72="","",'NANS Data'!Y67)</f>
        <v/>
      </c>
      <c r="AZ67" s="94" t="str">
        <f>ASC(IF(競技者データ入力シート!X72="","",競技者データ入力シート!V72))</f>
        <v/>
      </c>
      <c r="BB67" s="94" t="str">
        <f>IF(競技者データ入力シート!$AH72="","",(VLOOKUP((data!$AM68&amp;data!$AP68),'NANS Data'!$CK$2:$CL$13,2,FALSE)))</f>
        <v/>
      </c>
      <c r="BC67" s="94" t="str">
        <f>IF(競技者データ入力シート!AH72="","",B67)</f>
        <v/>
      </c>
      <c r="BD67" s="94" t="str">
        <f>IF(競技者データ入力シート!$AH72="","",data!$R68&amp;data!$AP68)</f>
        <v/>
      </c>
      <c r="BE67" s="94"/>
      <c r="BF67" s="94" t="str">
        <f>IF(競技者データ入力シート!$AH72="","",data!$R68&amp;data!$AP68)</f>
        <v/>
      </c>
      <c r="BG67" s="94" t="str">
        <f>IF(競技者データ入力シート!$AH72="","",data!$R68&amp;data!$AP68)</f>
        <v/>
      </c>
      <c r="BH67" s="94" t="str">
        <f>IF(競技者データ入力シート!AH72="","",COUNTIF('NANS Data'!$BB$2:BB67,'NANS Data'!BB67))</f>
        <v/>
      </c>
      <c r="BI67" s="94" t="str">
        <f t="shared" ref="BI67:BI101" si="8">IF(BB67="","",E67)</f>
        <v/>
      </c>
      <c r="BJ67" s="94" t="str">
        <f t="shared" ref="BJ67:BJ101" si="9">IF(BB67="","",J67)</f>
        <v/>
      </c>
      <c r="BK67" s="94" t="str">
        <f>IF(競技者データ入力シート!AH72="","",data!AM68)</f>
        <v/>
      </c>
      <c r="BL67" s="94" t="str">
        <f>ASC(IF(競技者データ入力シート!AH72="","",競技者データ入力シート!AF72))</f>
        <v/>
      </c>
    </row>
    <row r="68" spans="2:64">
      <c r="B68" t="str">
        <f>IF(競技者データ入力シート!$C73="","",競技者データ入力シート!$U$1)</f>
        <v/>
      </c>
      <c r="C68" t="str">
        <f>IF(競技者データ入力シート!$C73="","",競技者データ入力シート!$P$1)</f>
        <v/>
      </c>
      <c r="D68" t="str">
        <f>IF(競技者データ入力シート!C73="","",競技者データ入力シート!A73)</f>
        <v/>
      </c>
      <c r="E68" t="str">
        <f>IF(競技者データ入力シート!C73="","",'NANS Data'!C68&amp;'NANS Data'!D68)</f>
        <v/>
      </c>
      <c r="F68" t="str">
        <f>IF(競技者データ入力シート!C73="","",競技者データ入力シート!$U$1)</f>
        <v/>
      </c>
      <c r="I68" t="str">
        <f>ASC(IF(競技者データ入力シート!C73="","",競技者データ入力シート!B73))</f>
        <v/>
      </c>
      <c r="J68" t="str">
        <f>IF(競技者データ入力シート!C73="","",競技者データ入力シート!C73&amp;" "&amp;競技者データ入力シート!D73)</f>
        <v/>
      </c>
      <c r="K68" t="str">
        <f>ASC(IF(競技者データ入力シート!E73="","",競技者データ入力シート!E73&amp;" "&amp;競技者データ入力シート!F73))</f>
        <v/>
      </c>
      <c r="L68" t="str">
        <f t="shared" si="5"/>
        <v/>
      </c>
      <c r="M68" t="str">
        <f>ASC(IF(競技者データ入力シート!G73="","",競技者データ入力シート!G73))</f>
        <v/>
      </c>
      <c r="N68" t="str">
        <f>ASC(IF(競技者データ入力シート!O73="","",競技者データ入力シート!O73))</f>
        <v/>
      </c>
      <c r="O68" t="str">
        <f>IF(競技者データ入力シート!I73="","",競技者データ入力シート!I73)</f>
        <v/>
      </c>
      <c r="P68" t="str">
        <f>ASC(IF(競技者データ入力シート!J73="","",競技者データ入力シート!J73))</f>
        <v/>
      </c>
      <c r="Q68" t="str">
        <f>ASC(IF(競技者データ入力シート!K73="","",競技者データ入力シート!K73))</f>
        <v/>
      </c>
      <c r="R68" t="str">
        <f>ASC(IF(競技者データ入力シート!L73="","",競技者データ入力シート!L73))</f>
        <v/>
      </c>
      <c r="S68" t="str">
        <f>IF(競技者データ入力シート!N73="","",競技者データ入力シート!N73)</f>
        <v/>
      </c>
      <c r="T68" t="str">
        <f>ASC(IF(競技者データ入力シート!M73="","",競技者データ入力シート!M73))</f>
        <v/>
      </c>
      <c r="U68" s="6" t="str">
        <f>IF(競技者データ入力シート!P73="","",data!X69)</f>
        <v/>
      </c>
      <c r="V68" t="str">
        <f>ASC(IF(競技者データ入力シート!P73="","",競技者データ入力シート!Q73))</f>
        <v/>
      </c>
      <c r="Y68" s="6" t="str">
        <f>IF(競技者データ入力シート!U73="","",data!AC69)</f>
        <v/>
      </c>
      <c r="Z68" t="str">
        <f>ASC(IF(競技者データ入力シート!U73="","",競技者データ入力シート!V73))</f>
        <v/>
      </c>
      <c r="AC68" s="6" t="str">
        <f>IF(競技者データ入力シート!Z73="","",data!AH69)</f>
        <v/>
      </c>
      <c r="AD68" t="str">
        <f>ASC(IF(競技者データ入力シート!Z73="","",競技者データ入力シート!AA73))</f>
        <v/>
      </c>
      <c r="AG68" s="6" t="str">
        <f>IF(競技者データ入力シート!AE73="","",data!AM69)</f>
        <v/>
      </c>
      <c r="AH68" t="str">
        <f>ASC(IF(競技者データ入力シート!AF73="","",競技者データ入力シート!AF73))</f>
        <v/>
      </c>
      <c r="AP68" s="94" t="str">
        <f>IF(競技者データ入力シート!$X73="","",(VLOOKUP((data!$AC69&amp;data!$AF69),'NANS Data'!$CK$2:$CL$13,2,FALSE)))</f>
        <v/>
      </c>
      <c r="AQ68" s="94" t="str">
        <f>IF(競技者データ入力シート!$X73="","",$B68)</f>
        <v/>
      </c>
      <c r="AR68" s="94" t="str">
        <f>IF(競技者データ入力シート!$X73="","",data!$R69&amp;data!$AF69)</f>
        <v/>
      </c>
      <c r="AS68" s="94"/>
      <c r="AT68" s="94" t="str">
        <f>IF(競技者データ入力シート!$X73="","",data!$R69&amp;data!$AF69)</f>
        <v/>
      </c>
      <c r="AU68" s="94" t="str">
        <f>IF(競技者データ入力シート!$X73="","",data!$R69&amp;data!$AF69)</f>
        <v/>
      </c>
      <c r="AV68" s="6" t="str">
        <f>IF(競技者データ入力シート!X73="","",(COUNTIF($AP$2:AP68,AP68)))</f>
        <v/>
      </c>
      <c r="AW68" s="94" t="str">
        <f t="shared" si="6"/>
        <v/>
      </c>
      <c r="AX68" s="94" t="str">
        <f t="shared" si="7"/>
        <v/>
      </c>
      <c r="AY68" s="94" t="str">
        <f>IF(競技者データ入力シート!$X73="","",'NANS Data'!Y68)</f>
        <v/>
      </c>
      <c r="AZ68" s="94" t="str">
        <f>ASC(IF(競技者データ入力シート!X73="","",競技者データ入力シート!V73))</f>
        <v/>
      </c>
      <c r="BB68" s="94" t="str">
        <f>IF(競技者データ入力シート!$AH73="","",(VLOOKUP((data!$AM69&amp;data!$AP69),'NANS Data'!$CK$2:$CL$13,2,FALSE)))</f>
        <v/>
      </c>
      <c r="BC68" s="94" t="str">
        <f>IF(競技者データ入力シート!AH73="","",B68)</f>
        <v/>
      </c>
      <c r="BD68" s="94" t="str">
        <f>IF(競技者データ入力シート!$AH73="","",data!$R69&amp;data!$AP69)</f>
        <v/>
      </c>
      <c r="BE68" s="94"/>
      <c r="BF68" s="94" t="str">
        <f>IF(競技者データ入力シート!$AH73="","",data!$R69&amp;data!$AP69)</f>
        <v/>
      </c>
      <c r="BG68" s="94" t="str">
        <f>IF(競技者データ入力シート!$AH73="","",data!$R69&amp;data!$AP69)</f>
        <v/>
      </c>
      <c r="BH68" s="94" t="str">
        <f>IF(競技者データ入力シート!AH73="","",COUNTIF('NANS Data'!$BB$2:BB68,'NANS Data'!BB68))</f>
        <v/>
      </c>
      <c r="BI68" s="94" t="str">
        <f t="shared" si="8"/>
        <v/>
      </c>
      <c r="BJ68" s="94" t="str">
        <f t="shared" si="9"/>
        <v/>
      </c>
      <c r="BK68" s="94" t="str">
        <f>IF(競技者データ入力シート!AH73="","",data!AM69)</f>
        <v/>
      </c>
      <c r="BL68" s="94" t="str">
        <f>ASC(IF(競技者データ入力シート!AH73="","",競技者データ入力シート!AF73))</f>
        <v/>
      </c>
    </row>
    <row r="69" spans="2:64">
      <c r="B69" t="str">
        <f>IF(競技者データ入力シート!$C74="","",競技者データ入力シート!$U$1)</f>
        <v/>
      </c>
      <c r="C69" t="str">
        <f>IF(競技者データ入力シート!$C74="","",競技者データ入力シート!$P$1)</f>
        <v/>
      </c>
      <c r="D69" t="str">
        <f>IF(競技者データ入力シート!C74="","",競技者データ入力シート!A74)</f>
        <v/>
      </c>
      <c r="E69" t="str">
        <f>IF(競技者データ入力シート!C74="","",'NANS Data'!C69&amp;'NANS Data'!D69)</f>
        <v/>
      </c>
      <c r="F69" t="str">
        <f>IF(競技者データ入力シート!C74="","",競技者データ入力シート!$U$1)</f>
        <v/>
      </c>
      <c r="I69" t="str">
        <f>ASC(IF(競技者データ入力シート!C74="","",競技者データ入力シート!B74))</f>
        <v/>
      </c>
      <c r="J69" t="str">
        <f>IF(競技者データ入力シート!C74="","",競技者データ入力シート!C74&amp;" "&amp;競技者データ入力シート!D74)</f>
        <v/>
      </c>
      <c r="K69" t="str">
        <f>ASC(IF(競技者データ入力シート!E74="","",競技者データ入力シート!E74&amp;" "&amp;競技者データ入力シート!F74))</f>
        <v/>
      </c>
      <c r="L69" t="str">
        <f t="shared" si="5"/>
        <v/>
      </c>
      <c r="M69" t="str">
        <f>ASC(IF(競技者データ入力シート!G74="","",競技者データ入力シート!G74))</f>
        <v/>
      </c>
      <c r="N69" t="str">
        <f>ASC(IF(競技者データ入力シート!O74="","",競技者データ入力シート!O74))</f>
        <v/>
      </c>
      <c r="O69" t="str">
        <f>IF(競技者データ入力シート!I74="","",競技者データ入力シート!I74)</f>
        <v/>
      </c>
      <c r="P69" t="str">
        <f>ASC(IF(競技者データ入力シート!J74="","",競技者データ入力シート!J74))</f>
        <v/>
      </c>
      <c r="Q69" t="str">
        <f>ASC(IF(競技者データ入力シート!K74="","",競技者データ入力シート!K74))</f>
        <v/>
      </c>
      <c r="R69" t="str">
        <f>ASC(IF(競技者データ入力シート!L74="","",競技者データ入力シート!L74))</f>
        <v/>
      </c>
      <c r="S69" t="str">
        <f>IF(競技者データ入力シート!N74="","",競技者データ入力シート!N74)</f>
        <v/>
      </c>
      <c r="T69" t="str">
        <f>ASC(IF(競技者データ入力シート!M74="","",競技者データ入力シート!M74))</f>
        <v/>
      </c>
      <c r="U69" s="6" t="str">
        <f>IF(競技者データ入力シート!P74="","",data!X70)</f>
        <v/>
      </c>
      <c r="V69" t="str">
        <f>ASC(IF(競技者データ入力シート!P74="","",競技者データ入力シート!Q74))</f>
        <v/>
      </c>
      <c r="Y69" s="6" t="str">
        <f>IF(競技者データ入力シート!U74="","",data!AC70)</f>
        <v/>
      </c>
      <c r="Z69" t="str">
        <f>ASC(IF(競技者データ入力シート!U74="","",競技者データ入力シート!V74))</f>
        <v/>
      </c>
      <c r="AC69" s="6" t="str">
        <f>IF(競技者データ入力シート!Z74="","",data!AH70)</f>
        <v/>
      </c>
      <c r="AD69" t="str">
        <f>ASC(IF(競技者データ入力シート!Z74="","",競技者データ入力シート!AA74))</f>
        <v/>
      </c>
      <c r="AG69" s="6" t="str">
        <f>IF(競技者データ入力シート!AE74="","",data!AM70)</f>
        <v/>
      </c>
      <c r="AH69" t="str">
        <f>ASC(IF(競技者データ入力シート!AF74="","",競技者データ入力シート!AF74))</f>
        <v/>
      </c>
      <c r="AP69" s="94" t="str">
        <f>IF(競技者データ入力シート!$X74="","",(VLOOKUP((data!$AC70&amp;data!$AF70),'NANS Data'!$CK$2:$CL$13,2,FALSE)))</f>
        <v/>
      </c>
      <c r="AQ69" s="94" t="str">
        <f>IF(競技者データ入力シート!$X74="","",$B69)</f>
        <v/>
      </c>
      <c r="AR69" s="94" t="str">
        <f>IF(競技者データ入力シート!$X74="","",data!$R70&amp;data!$AF70)</f>
        <v/>
      </c>
      <c r="AS69" s="94"/>
      <c r="AT69" s="94" t="str">
        <f>IF(競技者データ入力シート!$X74="","",data!$R70&amp;data!$AF70)</f>
        <v/>
      </c>
      <c r="AU69" s="94" t="str">
        <f>IF(競技者データ入力シート!$X74="","",data!$R70&amp;data!$AF70)</f>
        <v/>
      </c>
      <c r="AV69" s="6" t="str">
        <f>IF(競技者データ入力シート!X74="","",(COUNTIF($AP$2:AP69,AP69)))</f>
        <v/>
      </c>
      <c r="AW69" s="94" t="str">
        <f t="shared" si="6"/>
        <v/>
      </c>
      <c r="AX69" s="94" t="str">
        <f t="shared" si="7"/>
        <v/>
      </c>
      <c r="AY69" s="94" t="str">
        <f>IF(競技者データ入力シート!$X74="","",'NANS Data'!Y69)</f>
        <v/>
      </c>
      <c r="AZ69" s="94" t="str">
        <f>ASC(IF(競技者データ入力シート!X74="","",競技者データ入力シート!V74))</f>
        <v/>
      </c>
      <c r="BB69" s="94" t="str">
        <f>IF(競技者データ入力シート!$AH74="","",(VLOOKUP((data!$AM70&amp;data!$AP70),'NANS Data'!$CK$2:$CL$13,2,FALSE)))</f>
        <v/>
      </c>
      <c r="BC69" s="94" t="str">
        <f>IF(競技者データ入力シート!AH74="","",B69)</f>
        <v/>
      </c>
      <c r="BD69" s="94" t="str">
        <f>IF(競技者データ入力シート!$AH74="","",data!$R70&amp;data!$AP70)</f>
        <v/>
      </c>
      <c r="BE69" s="94"/>
      <c r="BF69" s="94" t="str">
        <f>IF(競技者データ入力シート!$AH74="","",data!$R70&amp;data!$AP70)</f>
        <v/>
      </c>
      <c r="BG69" s="94" t="str">
        <f>IF(競技者データ入力シート!$AH74="","",data!$R70&amp;data!$AP70)</f>
        <v/>
      </c>
      <c r="BH69" s="94" t="str">
        <f>IF(競技者データ入力シート!AH74="","",COUNTIF('NANS Data'!$BB$2:BB69,'NANS Data'!BB69))</f>
        <v/>
      </c>
      <c r="BI69" s="94" t="str">
        <f t="shared" si="8"/>
        <v/>
      </c>
      <c r="BJ69" s="94" t="str">
        <f t="shared" si="9"/>
        <v/>
      </c>
      <c r="BK69" s="94" t="str">
        <f>IF(競技者データ入力シート!AH74="","",data!AM70)</f>
        <v/>
      </c>
      <c r="BL69" s="94" t="str">
        <f>ASC(IF(競技者データ入力シート!AH74="","",競技者データ入力シート!AF74))</f>
        <v/>
      </c>
    </row>
    <row r="70" spans="2:64">
      <c r="B70" t="str">
        <f>IF(競技者データ入力シート!$C75="","",競技者データ入力シート!$U$1)</f>
        <v/>
      </c>
      <c r="C70" t="str">
        <f>IF(競技者データ入力シート!$C75="","",競技者データ入力シート!$P$1)</f>
        <v/>
      </c>
      <c r="D70" t="str">
        <f>IF(競技者データ入力シート!C75="","",競技者データ入力シート!A75)</f>
        <v/>
      </c>
      <c r="E70" t="str">
        <f>IF(競技者データ入力シート!C75="","",'NANS Data'!C70&amp;'NANS Data'!D70)</f>
        <v/>
      </c>
      <c r="F70" t="str">
        <f>IF(競技者データ入力シート!C75="","",競技者データ入力シート!$U$1)</f>
        <v/>
      </c>
      <c r="I70" t="str">
        <f>ASC(IF(競技者データ入力シート!C75="","",競技者データ入力シート!B75))</f>
        <v/>
      </c>
      <c r="J70" t="str">
        <f>IF(競技者データ入力シート!C75="","",競技者データ入力シート!C75&amp;" "&amp;競技者データ入力シート!D75)</f>
        <v/>
      </c>
      <c r="K70" t="str">
        <f>ASC(IF(競技者データ入力シート!E75="","",競技者データ入力シート!E75&amp;" "&amp;競技者データ入力シート!F75))</f>
        <v/>
      </c>
      <c r="L70" t="str">
        <f t="shared" si="5"/>
        <v/>
      </c>
      <c r="M70" t="str">
        <f>ASC(IF(競技者データ入力シート!G75="","",競技者データ入力シート!G75))</f>
        <v/>
      </c>
      <c r="N70" t="str">
        <f>ASC(IF(競技者データ入力シート!O75="","",競技者データ入力シート!O75))</f>
        <v/>
      </c>
      <c r="O70" t="str">
        <f>IF(競技者データ入力シート!I75="","",競技者データ入力シート!I75)</f>
        <v/>
      </c>
      <c r="P70" t="str">
        <f>ASC(IF(競技者データ入力シート!J75="","",競技者データ入力シート!J75))</f>
        <v/>
      </c>
      <c r="Q70" t="str">
        <f>ASC(IF(競技者データ入力シート!K75="","",競技者データ入力シート!K75))</f>
        <v/>
      </c>
      <c r="R70" t="str">
        <f>ASC(IF(競技者データ入力シート!L75="","",競技者データ入力シート!L75))</f>
        <v/>
      </c>
      <c r="S70" t="str">
        <f>IF(競技者データ入力シート!N75="","",競技者データ入力シート!N75)</f>
        <v/>
      </c>
      <c r="T70" t="str">
        <f>ASC(IF(競技者データ入力シート!M75="","",競技者データ入力シート!M75))</f>
        <v/>
      </c>
      <c r="U70" s="6" t="str">
        <f>IF(競技者データ入力シート!P75="","",data!X71)</f>
        <v/>
      </c>
      <c r="V70" t="str">
        <f>ASC(IF(競技者データ入力シート!P75="","",競技者データ入力シート!Q75))</f>
        <v/>
      </c>
      <c r="Y70" s="6" t="str">
        <f>IF(競技者データ入力シート!U75="","",data!AC71)</f>
        <v/>
      </c>
      <c r="Z70" t="str">
        <f>ASC(IF(競技者データ入力シート!U75="","",競技者データ入力シート!V75))</f>
        <v/>
      </c>
      <c r="AC70" s="6" t="str">
        <f>IF(競技者データ入力シート!Z75="","",data!AH71)</f>
        <v/>
      </c>
      <c r="AD70" t="str">
        <f>ASC(IF(競技者データ入力シート!Z75="","",競技者データ入力シート!AA75))</f>
        <v/>
      </c>
      <c r="AG70" s="6" t="str">
        <f>IF(競技者データ入力シート!AE75="","",data!AM71)</f>
        <v/>
      </c>
      <c r="AH70" t="str">
        <f>ASC(IF(競技者データ入力シート!AF75="","",競技者データ入力シート!AF75))</f>
        <v/>
      </c>
      <c r="AP70" s="94" t="str">
        <f>IF(競技者データ入力シート!$X75="","",(VLOOKUP((data!$AC71&amp;data!$AF71),'NANS Data'!$CK$2:$CL$13,2,FALSE)))</f>
        <v/>
      </c>
      <c r="AQ70" s="94" t="str">
        <f>IF(競技者データ入力シート!$X75="","",$B70)</f>
        <v/>
      </c>
      <c r="AR70" s="94" t="str">
        <f>IF(競技者データ入力シート!$X75="","",data!$R71&amp;data!$AF71)</f>
        <v/>
      </c>
      <c r="AS70" s="94"/>
      <c r="AT70" s="94" t="str">
        <f>IF(競技者データ入力シート!$X75="","",data!$R71&amp;data!$AF71)</f>
        <v/>
      </c>
      <c r="AU70" s="94" t="str">
        <f>IF(競技者データ入力シート!$X75="","",data!$R71&amp;data!$AF71)</f>
        <v/>
      </c>
      <c r="AV70" s="6" t="str">
        <f>IF(競技者データ入力シート!X75="","",(COUNTIF($AP$2:AP70,AP70)))</f>
        <v/>
      </c>
      <c r="AW70" s="94" t="str">
        <f t="shared" si="6"/>
        <v/>
      </c>
      <c r="AX70" s="94" t="str">
        <f t="shared" si="7"/>
        <v/>
      </c>
      <c r="AY70" s="94" t="str">
        <f>IF(競技者データ入力シート!$X75="","",'NANS Data'!Y70)</f>
        <v/>
      </c>
      <c r="AZ70" s="94" t="str">
        <f>ASC(IF(競技者データ入力シート!X75="","",競技者データ入力シート!V75))</f>
        <v/>
      </c>
      <c r="BB70" s="94" t="str">
        <f>IF(競技者データ入力シート!$AH75="","",(VLOOKUP((data!$AM71&amp;data!$AP71),'NANS Data'!$CK$2:$CL$13,2,FALSE)))</f>
        <v/>
      </c>
      <c r="BC70" s="94" t="str">
        <f>IF(競技者データ入力シート!AH75="","",B70)</f>
        <v/>
      </c>
      <c r="BD70" s="94" t="str">
        <f>IF(競技者データ入力シート!$AH75="","",data!$R71&amp;data!$AP71)</f>
        <v/>
      </c>
      <c r="BE70" s="94"/>
      <c r="BF70" s="94" t="str">
        <f>IF(競技者データ入力シート!$AH75="","",data!$R71&amp;data!$AP71)</f>
        <v/>
      </c>
      <c r="BG70" s="94" t="str">
        <f>IF(競技者データ入力シート!$AH75="","",data!$R71&amp;data!$AP71)</f>
        <v/>
      </c>
      <c r="BH70" s="94" t="str">
        <f>IF(競技者データ入力シート!AH75="","",COUNTIF('NANS Data'!$BB$2:BB70,'NANS Data'!BB70))</f>
        <v/>
      </c>
      <c r="BI70" s="94" t="str">
        <f t="shared" si="8"/>
        <v/>
      </c>
      <c r="BJ70" s="94" t="str">
        <f t="shared" si="9"/>
        <v/>
      </c>
      <c r="BK70" s="94" t="str">
        <f>IF(競技者データ入力シート!AH75="","",data!AM71)</f>
        <v/>
      </c>
      <c r="BL70" s="94" t="str">
        <f>ASC(IF(競技者データ入力シート!AH75="","",競技者データ入力シート!AF75))</f>
        <v/>
      </c>
    </row>
    <row r="71" spans="2:64">
      <c r="B71" t="str">
        <f>IF(競技者データ入力シート!$C76="","",競技者データ入力シート!$U$1)</f>
        <v/>
      </c>
      <c r="C71" t="str">
        <f>IF(競技者データ入力シート!$C76="","",競技者データ入力シート!$P$1)</f>
        <v/>
      </c>
      <c r="D71" t="str">
        <f>IF(競技者データ入力シート!C76="","",競技者データ入力シート!A76)</f>
        <v/>
      </c>
      <c r="E71" t="str">
        <f>IF(競技者データ入力シート!C76="","",'NANS Data'!C71&amp;'NANS Data'!D71)</f>
        <v/>
      </c>
      <c r="F71" t="str">
        <f>IF(競技者データ入力シート!C76="","",競技者データ入力シート!$U$1)</f>
        <v/>
      </c>
      <c r="I71" t="str">
        <f>ASC(IF(競技者データ入力シート!C76="","",競技者データ入力シート!B76))</f>
        <v/>
      </c>
      <c r="J71" t="str">
        <f>IF(競技者データ入力シート!C76="","",競技者データ入力シート!C76&amp;" "&amp;競技者データ入力シート!D76)</f>
        <v/>
      </c>
      <c r="K71" t="str">
        <f>ASC(IF(競技者データ入力シート!E76="","",競技者データ入力シート!E76&amp;" "&amp;競技者データ入力シート!F76))</f>
        <v/>
      </c>
      <c r="L71" t="str">
        <f t="shared" si="5"/>
        <v/>
      </c>
      <c r="M71" t="str">
        <f>ASC(IF(競技者データ入力シート!G76="","",競技者データ入力シート!G76))</f>
        <v/>
      </c>
      <c r="N71" t="str">
        <f>ASC(IF(競技者データ入力シート!O76="","",競技者データ入力シート!O76))</f>
        <v/>
      </c>
      <c r="O71" t="str">
        <f>IF(競技者データ入力シート!I76="","",競技者データ入力シート!I76)</f>
        <v/>
      </c>
      <c r="P71" t="str">
        <f>ASC(IF(競技者データ入力シート!J76="","",競技者データ入力シート!J76))</f>
        <v/>
      </c>
      <c r="Q71" t="str">
        <f>ASC(IF(競技者データ入力シート!K76="","",競技者データ入力シート!K76))</f>
        <v/>
      </c>
      <c r="R71" t="str">
        <f>ASC(IF(競技者データ入力シート!L76="","",競技者データ入力シート!L76))</f>
        <v/>
      </c>
      <c r="S71" t="str">
        <f>IF(競技者データ入力シート!N76="","",競技者データ入力シート!N76)</f>
        <v/>
      </c>
      <c r="T71" t="str">
        <f>ASC(IF(競技者データ入力シート!M76="","",競技者データ入力シート!M76))</f>
        <v/>
      </c>
      <c r="U71" s="6" t="str">
        <f>IF(競技者データ入力シート!P76="","",data!X72)</f>
        <v/>
      </c>
      <c r="V71" t="str">
        <f>ASC(IF(競技者データ入力シート!P76="","",競技者データ入力シート!Q76))</f>
        <v/>
      </c>
      <c r="Y71" s="6" t="str">
        <f>IF(競技者データ入力シート!U76="","",data!AC72)</f>
        <v/>
      </c>
      <c r="Z71" t="str">
        <f>ASC(IF(競技者データ入力シート!U76="","",競技者データ入力シート!V76))</f>
        <v/>
      </c>
      <c r="AC71" s="6" t="str">
        <f>IF(競技者データ入力シート!Z76="","",data!AH72)</f>
        <v/>
      </c>
      <c r="AD71" t="str">
        <f>ASC(IF(競技者データ入力シート!Z76="","",競技者データ入力シート!AA76))</f>
        <v/>
      </c>
      <c r="AG71" s="6" t="str">
        <f>IF(競技者データ入力シート!AE76="","",data!AM72)</f>
        <v/>
      </c>
      <c r="AH71" t="str">
        <f>ASC(IF(競技者データ入力シート!AF76="","",競技者データ入力シート!AF76))</f>
        <v/>
      </c>
      <c r="AP71" s="94" t="str">
        <f>IF(競技者データ入力シート!$X76="","",(VLOOKUP((data!$AC72&amp;data!$AF72),'NANS Data'!$CK$2:$CL$13,2,FALSE)))</f>
        <v/>
      </c>
      <c r="AQ71" s="94" t="str">
        <f>IF(競技者データ入力シート!$X76="","",$B71)</f>
        <v/>
      </c>
      <c r="AR71" s="94" t="str">
        <f>IF(競技者データ入力シート!$X76="","",data!$R72&amp;data!$AF72)</f>
        <v/>
      </c>
      <c r="AS71" s="94"/>
      <c r="AT71" s="94" t="str">
        <f>IF(競技者データ入力シート!$X76="","",data!$R72&amp;data!$AF72)</f>
        <v/>
      </c>
      <c r="AU71" s="94" t="str">
        <f>IF(競技者データ入力シート!$X76="","",data!$R72&amp;data!$AF72)</f>
        <v/>
      </c>
      <c r="AV71" s="6" t="str">
        <f>IF(競技者データ入力シート!X76="","",(COUNTIF($AP$2:AP71,AP71)))</f>
        <v/>
      </c>
      <c r="AW71" s="94" t="str">
        <f t="shared" si="6"/>
        <v/>
      </c>
      <c r="AX71" s="94" t="str">
        <f t="shared" si="7"/>
        <v/>
      </c>
      <c r="AY71" s="94" t="str">
        <f>IF(競技者データ入力シート!$X76="","",'NANS Data'!Y71)</f>
        <v/>
      </c>
      <c r="AZ71" s="94" t="str">
        <f>ASC(IF(競技者データ入力シート!X76="","",競技者データ入力シート!V76))</f>
        <v/>
      </c>
      <c r="BB71" s="94" t="str">
        <f>IF(競技者データ入力シート!$AH76="","",(VLOOKUP((data!$AM72&amp;data!$AP72),'NANS Data'!$CK$2:$CL$13,2,FALSE)))</f>
        <v/>
      </c>
      <c r="BC71" s="94" t="str">
        <f>IF(競技者データ入力シート!AH76="","",B71)</f>
        <v/>
      </c>
      <c r="BD71" s="94" t="str">
        <f>IF(競技者データ入力シート!$AH76="","",data!$R72&amp;data!$AP72)</f>
        <v/>
      </c>
      <c r="BE71" s="94"/>
      <c r="BF71" s="94" t="str">
        <f>IF(競技者データ入力シート!$AH76="","",data!$R72&amp;data!$AP72)</f>
        <v/>
      </c>
      <c r="BG71" s="94" t="str">
        <f>IF(競技者データ入力シート!$AH76="","",data!$R72&amp;data!$AP72)</f>
        <v/>
      </c>
      <c r="BH71" s="94" t="str">
        <f>IF(競技者データ入力シート!AH76="","",COUNTIF('NANS Data'!$BB$2:BB71,'NANS Data'!BB71))</f>
        <v/>
      </c>
      <c r="BI71" s="94" t="str">
        <f t="shared" si="8"/>
        <v/>
      </c>
      <c r="BJ71" s="94" t="str">
        <f t="shared" si="9"/>
        <v/>
      </c>
      <c r="BK71" s="94" t="str">
        <f>IF(競技者データ入力シート!AH76="","",data!AM72)</f>
        <v/>
      </c>
      <c r="BL71" s="94" t="str">
        <f>ASC(IF(競技者データ入力シート!AH76="","",競技者データ入力シート!AF76))</f>
        <v/>
      </c>
    </row>
    <row r="72" spans="2:64">
      <c r="B72" t="str">
        <f>IF(競技者データ入力シート!$C77="","",競技者データ入力シート!$U$1)</f>
        <v/>
      </c>
      <c r="C72" t="str">
        <f>IF(競技者データ入力シート!$C77="","",競技者データ入力シート!$P$1)</f>
        <v/>
      </c>
      <c r="D72" t="str">
        <f>IF(競技者データ入力シート!C77="","",競技者データ入力シート!A77)</f>
        <v/>
      </c>
      <c r="E72" t="str">
        <f>IF(競技者データ入力シート!C77="","",'NANS Data'!C72&amp;'NANS Data'!D72)</f>
        <v/>
      </c>
      <c r="F72" t="str">
        <f>IF(競技者データ入力シート!C77="","",競技者データ入力シート!$U$1)</f>
        <v/>
      </c>
      <c r="I72" t="str">
        <f>ASC(IF(競技者データ入力シート!C77="","",競技者データ入力シート!B77))</f>
        <v/>
      </c>
      <c r="J72" t="str">
        <f>IF(競技者データ入力シート!C77="","",競技者データ入力シート!C77&amp;" "&amp;競技者データ入力シート!D77)</f>
        <v/>
      </c>
      <c r="K72" t="str">
        <f>ASC(IF(競技者データ入力シート!E77="","",競技者データ入力シート!E77&amp;" "&amp;競技者データ入力シート!F77))</f>
        <v/>
      </c>
      <c r="L72" t="str">
        <f t="shared" si="5"/>
        <v/>
      </c>
      <c r="M72" t="str">
        <f>ASC(IF(競技者データ入力シート!G77="","",競技者データ入力シート!G77))</f>
        <v/>
      </c>
      <c r="N72" t="str">
        <f>ASC(IF(競技者データ入力シート!O77="","",競技者データ入力シート!O77))</f>
        <v/>
      </c>
      <c r="O72" t="str">
        <f>IF(競技者データ入力シート!I77="","",競技者データ入力シート!I77)</f>
        <v/>
      </c>
      <c r="P72" t="str">
        <f>ASC(IF(競技者データ入力シート!J77="","",競技者データ入力シート!J77))</f>
        <v/>
      </c>
      <c r="Q72" t="str">
        <f>ASC(IF(競技者データ入力シート!K77="","",競技者データ入力シート!K77))</f>
        <v/>
      </c>
      <c r="R72" t="str">
        <f>ASC(IF(競技者データ入力シート!L77="","",競技者データ入力シート!L77))</f>
        <v/>
      </c>
      <c r="S72" t="str">
        <f>IF(競技者データ入力シート!N77="","",競技者データ入力シート!N77)</f>
        <v/>
      </c>
      <c r="T72" t="str">
        <f>ASC(IF(競技者データ入力シート!M77="","",競技者データ入力シート!M77))</f>
        <v/>
      </c>
      <c r="U72" s="6" t="str">
        <f>IF(競技者データ入力シート!P77="","",data!X73)</f>
        <v/>
      </c>
      <c r="V72" t="str">
        <f>ASC(IF(競技者データ入力シート!P77="","",競技者データ入力シート!Q77))</f>
        <v/>
      </c>
      <c r="Y72" s="6" t="str">
        <f>IF(競技者データ入力シート!U77="","",data!AC73)</f>
        <v/>
      </c>
      <c r="Z72" t="str">
        <f>ASC(IF(競技者データ入力シート!U77="","",競技者データ入力シート!V77))</f>
        <v/>
      </c>
      <c r="AC72" s="6" t="str">
        <f>IF(競技者データ入力シート!Z77="","",data!AH73)</f>
        <v/>
      </c>
      <c r="AD72" t="str">
        <f>ASC(IF(競技者データ入力シート!Z77="","",競技者データ入力シート!AA77))</f>
        <v/>
      </c>
      <c r="AG72" s="6" t="str">
        <f>IF(競技者データ入力シート!AE77="","",data!AM73)</f>
        <v/>
      </c>
      <c r="AH72" t="str">
        <f>ASC(IF(競技者データ入力シート!AF77="","",競技者データ入力シート!AF77))</f>
        <v/>
      </c>
      <c r="AP72" s="94" t="str">
        <f>IF(競技者データ入力シート!$X77="","",(VLOOKUP((data!$AC73&amp;data!$AF73),'NANS Data'!$CK$2:$CL$13,2,FALSE)))</f>
        <v/>
      </c>
      <c r="AQ72" s="94" t="str">
        <f>IF(競技者データ入力シート!$X77="","",$B72)</f>
        <v/>
      </c>
      <c r="AR72" s="94" t="str">
        <f>IF(競技者データ入力シート!$X77="","",data!$R73&amp;data!$AF73)</f>
        <v/>
      </c>
      <c r="AS72" s="94"/>
      <c r="AT72" s="94" t="str">
        <f>IF(競技者データ入力シート!$X77="","",data!$R73&amp;data!$AF73)</f>
        <v/>
      </c>
      <c r="AU72" s="94" t="str">
        <f>IF(競技者データ入力シート!$X77="","",data!$R73&amp;data!$AF73)</f>
        <v/>
      </c>
      <c r="AV72" s="6" t="str">
        <f>IF(競技者データ入力シート!X77="","",(COUNTIF($AP$2:AP72,AP72)))</f>
        <v/>
      </c>
      <c r="AW72" s="94" t="str">
        <f t="shared" si="6"/>
        <v/>
      </c>
      <c r="AX72" s="94" t="str">
        <f t="shared" si="7"/>
        <v/>
      </c>
      <c r="AY72" s="94" t="str">
        <f>IF(競技者データ入力シート!$X77="","",'NANS Data'!Y72)</f>
        <v/>
      </c>
      <c r="AZ72" s="94" t="str">
        <f>ASC(IF(競技者データ入力シート!X77="","",競技者データ入力シート!V77))</f>
        <v/>
      </c>
      <c r="BB72" s="94" t="str">
        <f>IF(競技者データ入力シート!$AH77="","",(VLOOKUP((data!$AM73&amp;data!$AP73),'NANS Data'!$CK$2:$CL$13,2,FALSE)))</f>
        <v/>
      </c>
      <c r="BC72" s="94" t="str">
        <f>IF(競技者データ入力シート!AH77="","",B72)</f>
        <v/>
      </c>
      <c r="BD72" s="94" t="str">
        <f>IF(競技者データ入力シート!$AH77="","",data!$R73&amp;data!$AP73)</f>
        <v/>
      </c>
      <c r="BE72" s="94"/>
      <c r="BF72" s="94" t="str">
        <f>IF(競技者データ入力シート!$AH77="","",data!$R73&amp;data!$AP73)</f>
        <v/>
      </c>
      <c r="BG72" s="94" t="str">
        <f>IF(競技者データ入力シート!$AH77="","",data!$R73&amp;data!$AP73)</f>
        <v/>
      </c>
      <c r="BH72" s="94" t="str">
        <f>IF(競技者データ入力シート!AH77="","",COUNTIF('NANS Data'!$BB$2:BB72,'NANS Data'!BB72))</f>
        <v/>
      </c>
      <c r="BI72" s="94" t="str">
        <f t="shared" si="8"/>
        <v/>
      </c>
      <c r="BJ72" s="94" t="str">
        <f t="shared" si="9"/>
        <v/>
      </c>
      <c r="BK72" s="94" t="str">
        <f>IF(競技者データ入力シート!AH77="","",data!AM73)</f>
        <v/>
      </c>
      <c r="BL72" s="94" t="str">
        <f>ASC(IF(競技者データ入力シート!AH77="","",競技者データ入力シート!AF77))</f>
        <v/>
      </c>
    </row>
    <row r="73" spans="2:64">
      <c r="B73" t="str">
        <f>IF(競技者データ入力シート!$C78="","",競技者データ入力シート!$U$1)</f>
        <v/>
      </c>
      <c r="C73" t="str">
        <f>IF(競技者データ入力シート!$C78="","",競技者データ入力シート!$P$1)</f>
        <v/>
      </c>
      <c r="D73" t="str">
        <f>IF(競技者データ入力シート!C78="","",競技者データ入力シート!A78)</f>
        <v/>
      </c>
      <c r="E73" t="str">
        <f>IF(競技者データ入力シート!C78="","",'NANS Data'!C73&amp;'NANS Data'!D73)</f>
        <v/>
      </c>
      <c r="F73" t="str">
        <f>IF(競技者データ入力シート!C78="","",競技者データ入力シート!$U$1)</f>
        <v/>
      </c>
      <c r="I73" t="str">
        <f>ASC(IF(競技者データ入力シート!C78="","",競技者データ入力シート!B78))</f>
        <v/>
      </c>
      <c r="J73" t="str">
        <f>IF(競技者データ入力シート!C78="","",競技者データ入力シート!C78&amp;" "&amp;競技者データ入力シート!D78)</f>
        <v/>
      </c>
      <c r="K73" t="str">
        <f>ASC(IF(競技者データ入力シート!E78="","",競技者データ入力シート!E78&amp;" "&amp;競技者データ入力シート!F78))</f>
        <v/>
      </c>
      <c r="L73" t="str">
        <f t="shared" si="5"/>
        <v/>
      </c>
      <c r="M73" t="str">
        <f>ASC(IF(競技者データ入力シート!G78="","",競技者データ入力シート!G78))</f>
        <v/>
      </c>
      <c r="N73" t="str">
        <f>ASC(IF(競技者データ入力シート!O78="","",競技者データ入力シート!O78))</f>
        <v/>
      </c>
      <c r="O73" t="str">
        <f>IF(競技者データ入力シート!I78="","",競技者データ入力シート!I78)</f>
        <v/>
      </c>
      <c r="P73" t="str">
        <f>ASC(IF(競技者データ入力シート!J78="","",競技者データ入力シート!J78))</f>
        <v/>
      </c>
      <c r="Q73" t="str">
        <f>ASC(IF(競技者データ入力シート!K78="","",競技者データ入力シート!K78))</f>
        <v/>
      </c>
      <c r="R73" t="str">
        <f>ASC(IF(競技者データ入力シート!L78="","",競技者データ入力シート!L78))</f>
        <v/>
      </c>
      <c r="S73" t="str">
        <f>IF(競技者データ入力シート!N78="","",競技者データ入力シート!N78)</f>
        <v/>
      </c>
      <c r="T73" t="str">
        <f>ASC(IF(競技者データ入力シート!M78="","",競技者データ入力シート!M78))</f>
        <v/>
      </c>
      <c r="U73" s="6" t="str">
        <f>IF(競技者データ入力シート!P78="","",data!X74)</f>
        <v/>
      </c>
      <c r="V73" t="str">
        <f>ASC(IF(競技者データ入力シート!P78="","",競技者データ入力シート!Q78))</f>
        <v/>
      </c>
      <c r="Y73" s="6" t="str">
        <f>IF(競技者データ入力シート!U78="","",data!AC74)</f>
        <v/>
      </c>
      <c r="Z73" t="str">
        <f>ASC(IF(競技者データ入力シート!U78="","",競技者データ入力シート!V78))</f>
        <v/>
      </c>
      <c r="AC73" s="6" t="str">
        <f>IF(競技者データ入力シート!Z78="","",data!AH74)</f>
        <v/>
      </c>
      <c r="AD73" t="str">
        <f>ASC(IF(競技者データ入力シート!Z78="","",競技者データ入力シート!AA78))</f>
        <v/>
      </c>
      <c r="AG73" s="6" t="str">
        <f>IF(競技者データ入力シート!AE78="","",data!AM74)</f>
        <v/>
      </c>
      <c r="AH73" t="str">
        <f>ASC(IF(競技者データ入力シート!AF78="","",競技者データ入力シート!AF78))</f>
        <v/>
      </c>
      <c r="AP73" s="94" t="str">
        <f>IF(競技者データ入力シート!$X78="","",(VLOOKUP((data!$AC74&amp;data!$AF74),'NANS Data'!$CK$2:$CL$13,2,FALSE)))</f>
        <v/>
      </c>
      <c r="AQ73" s="94" t="str">
        <f>IF(競技者データ入力シート!$X78="","",$B73)</f>
        <v/>
      </c>
      <c r="AR73" s="94" t="str">
        <f>IF(競技者データ入力シート!$X78="","",data!$R74&amp;data!$AF74)</f>
        <v/>
      </c>
      <c r="AS73" s="94"/>
      <c r="AT73" s="94" t="str">
        <f>IF(競技者データ入力シート!$X78="","",data!$R74&amp;data!$AF74)</f>
        <v/>
      </c>
      <c r="AU73" s="94" t="str">
        <f>IF(競技者データ入力シート!$X78="","",data!$R74&amp;data!$AF74)</f>
        <v/>
      </c>
      <c r="AV73" s="6" t="str">
        <f>IF(競技者データ入力シート!X78="","",(COUNTIF($AP$2:AP73,AP73)))</f>
        <v/>
      </c>
      <c r="AW73" s="94" t="str">
        <f t="shared" si="6"/>
        <v/>
      </c>
      <c r="AX73" s="94" t="str">
        <f t="shared" si="7"/>
        <v/>
      </c>
      <c r="AY73" s="94" t="str">
        <f>IF(競技者データ入力シート!$X78="","",'NANS Data'!Y73)</f>
        <v/>
      </c>
      <c r="AZ73" s="94" t="str">
        <f>ASC(IF(競技者データ入力シート!X78="","",競技者データ入力シート!V78))</f>
        <v/>
      </c>
      <c r="BB73" s="94" t="str">
        <f>IF(競技者データ入力シート!$AH78="","",(VLOOKUP((data!$AM74&amp;data!$AP74),'NANS Data'!$CK$2:$CL$13,2,FALSE)))</f>
        <v/>
      </c>
      <c r="BC73" s="94" t="str">
        <f>IF(競技者データ入力シート!AH78="","",B73)</f>
        <v/>
      </c>
      <c r="BD73" s="94" t="str">
        <f>IF(競技者データ入力シート!$AH78="","",data!$R74&amp;data!$AP74)</f>
        <v/>
      </c>
      <c r="BE73" s="94"/>
      <c r="BF73" s="94" t="str">
        <f>IF(競技者データ入力シート!$AH78="","",data!$R74&amp;data!$AP74)</f>
        <v/>
      </c>
      <c r="BG73" s="94" t="str">
        <f>IF(競技者データ入力シート!$AH78="","",data!$R74&amp;data!$AP74)</f>
        <v/>
      </c>
      <c r="BH73" s="94" t="str">
        <f>IF(競技者データ入力シート!AH78="","",COUNTIF('NANS Data'!$BB$2:BB73,'NANS Data'!BB73))</f>
        <v/>
      </c>
      <c r="BI73" s="94" t="str">
        <f t="shared" si="8"/>
        <v/>
      </c>
      <c r="BJ73" s="94" t="str">
        <f t="shared" si="9"/>
        <v/>
      </c>
      <c r="BK73" s="94" t="str">
        <f>IF(競技者データ入力シート!AH78="","",data!AM74)</f>
        <v/>
      </c>
      <c r="BL73" s="94" t="str">
        <f>ASC(IF(競技者データ入力シート!AH78="","",競技者データ入力シート!AF78))</f>
        <v/>
      </c>
    </row>
    <row r="74" spans="2:64">
      <c r="B74" t="str">
        <f>IF(競技者データ入力シート!$C79="","",競技者データ入力シート!$U$1)</f>
        <v/>
      </c>
      <c r="C74" t="str">
        <f>IF(競技者データ入力シート!$C79="","",競技者データ入力シート!$P$1)</f>
        <v/>
      </c>
      <c r="D74" t="str">
        <f>IF(競技者データ入力シート!C79="","",競技者データ入力シート!A79)</f>
        <v/>
      </c>
      <c r="E74" t="str">
        <f>IF(競技者データ入力シート!C79="","",'NANS Data'!C74&amp;'NANS Data'!D74)</f>
        <v/>
      </c>
      <c r="F74" t="str">
        <f>IF(競技者データ入力シート!C79="","",競技者データ入力シート!$U$1)</f>
        <v/>
      </c>
      <c r="I74" t="str">
        <f>ASC(IF(競技者データ入力シート!C79="","",競技者データ入力シート!B79))</f>
        <v/>
      </c>
      <c r="J74" t="str">
        <f>IF(競技者データ入力シート!C79="","",競技者データ入力シート!C79&amp;" "&amp;競技者データ入力シート!D79)</f>
        <v/>
      </c>
      <c r="K74" t="str">
        <f>ASC(IF(競技者データ入力シート!E79="","",競技者データ入力シート!E79&amp;" "&amp;競技者データ入力シート!F79))</f>
        <v/>
      </c>
      <c r="L74" t="str">
        <f t="shared" si="5"/>
        <v/>
      </c>
      <c r="M74" t="str">
        <f>ASC(IF(競技者データ入力シート!G79="","",競技者データ入力シート!G79))</f>
        <v/>
      </c>
      <c r="N74" t="str">
        <f>ASC(IF(競技者データ入力シート!O79="","",競技者データ入力シート!O79))</f>
        <v/>
      </c>
      <c r="O74" t="str">
        <f>IF(競技者データ入力シート!I79="","",競技者データ入力シート!I79)</f>
        <v/>
      </c>
      <c r="P74" t="str">
        <f>ASC(IF(競技者データ入力シート!J79="","",競技者データ入力シート!J79))</f>
        <v/>
      </c>
      <c r="Q74" t="str">
        <f>ASC(IF(競技者データ入力シート!K79="","",競技者データ入力シート!K79))</f>
        <v/>
      </c>
      <c r="R74" t="str">
        <f>ASC(IF(競技者データ入力シート!L79="","",競技者データ入力シート!L79))</f>
        <v/>
      </c>
      <c r="S74" t="str">
        <f>IF(競技者データ入力シート!N79="","",競技者データ入力シート!N79)</f>
        <v/>
      </c>
      <c r="T74" t="str">
        <f>ASC(IF(競技者データ入力シート!M79="","",競技者データ入力シート!M79))</f>
        <v/>
      </c>
      <c r="U74" s="6" t="str">
        <f>IF(競技者データ入力シート!P79="","",data!X75)</f>
        <v/>
      </c>
      <c r="V74" t="str">
        <f>ASC(IF(競技者データ入力シート!P79="","",競技者データ入力シート!Q79))</f>
        <v/>
      </c>
      <c r="Y74" s="6" t="str">
        <f>IF(競技者データ入力シート!U79="","",data!AC75)</f>
        <v/>
      </c>
      <c r="Z74" t="str">
        <f>ASC(IF(競技者データ入力シート!U79="","",競技者データ入力シート!V79))</f>
        <v/>
      </c>
      <c r="AC74" s="6" t="str">
        <f>IF(競技者データ入力シート!Z79="","",data!AH75)</f>
        <v/>
      </c>
      <c r="AD74" t="str">
        <f>ASC(IF(競技者データ入力シート!Z79="","",競技者データ入力シート!AA79))</f>
        <v/>
      </c>
      <c r="AG74" s="6" t="str">
        <f>IF(競技者データ入力シート!AE79="","",data!AM75)</f>
        <v/>
      </c>
      <c r="AH74" t="str">
        <f>ASC(IF(競技者データ入力シート!AF79="","",競技者データ入力シート!AF79))</f>
        <v/>
      </c>
      <c r="AP74" s="94" t="str">
        <f>IF(競技者データ入力シート!$X79="","",(VLOOKUP((data!$AC75&amp;data!$AF75),'NANS Data'!$CK$2:$CL$13,2,FALSE)))</f>
        <v/>
      </c>
      <c r="AQ74" s="94" t="str">
        <f>IF(競技者データ入力シート!$X79="","",$B74)</f>
        <v/>
      </c>
      <c r="AR74" s="94" t="str">
        <f>IF(競技者データ入力シート!$X79="","",data!$R75&amp;data!$AF75)</f>
        <v/>
      </c>
      <c r="AS74" s="94"/>
      <c r="AT74" s="94" t="str">
        <f>IF(競技者データ入力シート!$X79="","",data!$R75&amp;data!$AF75)</f>
        <v/>
      </c>
      <c r="AU74" s="94" t="str">
        <f>IF(競技者データ入力シート!$X79="","",data!$R75&amp;data!$AF75)</f>
        <v/>
      </c>
      <c r="AV74" s="6" t="str">
        <f>IF(競技者データ入力シート!X79="","",(COUNTIF($AP$2:AP74,AP74)))</f>
        <v/>
      </c>
      <c r="AW74" s="94" t="str">
        <f t="shared" si="6"/>
        <v/>
      </c>
      <c r="AX74" s="94" t="str">
        <f t="shared" si="7"/>
        <v/>
      </c>
      <c r="AY74" s="94" t="str">
        <f>IF(競技者データ入力シート!$X79="","",'NANS Data'!Y74)</f>
        <v/>
      </c>
      <c r="AZ74" s="94" t="str">
        <f>ASC(IF(競技者データ入力シート!X79="","",競技者データ入力シート!V79))</f>
        <v/>
      </c>
      <c r="BB74" s="94" t="str">
        <f>IF(競技者データ入力シート!$AH79="","",(VLOOKUP((data!$AM75&amp;data!$AP75),'NANS Data'!$CK$2:$CL$13,2,FALSE)))</f>
        <v/>
      </c>
      <c r="BC74" s="94" t="str">
        <f>IF(競技者データ入力シート!AH79="","",B74)</f>
        <v/>
      </c>
      <c r="BD74" s="94" t="str">
        <f>IF(競技者データ入力シート!$AH79="","",data!$R75&amp;data!$AP75)</f>
        <v/>
      </c>
      <c r="BE74" s="94"/>
      <c r="BF74" s="94" t="str">
        <f>IF(競技者データ入力シート!$AH79="","",data!$R75&amp;data!$AP75)</f>
        <v/>
      </c>
      <c r="BG74" s="94" t="str">
        <f>IF(競技者データ入力シート!$AH79="","",data!$R75&amp;data!$AP75)</f>
        <v/>
      </c>
      <c r="BH74" s="94" t="str">
        <f>IF(競技者データ入力シート!AH79="","",COUNTIF('NANS Data'!$BB$2:BB74,'NANS Data'!BB74))</f>
        <v/>
      </c>
      <c r="BI74" s="94" t="str">
        <f t="shared" si="8"/>
        <v/>
      </c>
      <c r="BJ74" s="94" t="str">
        <f t="shared" si="9"/>
        <v/>
      </c>
      <c r="BK74" s="94" t="str">
        <f>IF(競技者データ入力シート!AH79="","",data!AM75)</f>
        <v/>
      </c>
      <c r="BL74" s="94" t="str">
        <f>ASC(IF(競技者データ入力シート!AH79="","",競技者データ入力シート!AF79))</f>
        <v/>
      </c>
    </row>
    <row r="75" spans="2:64">
      <c r="B75" t="str">
        <f>IF(競技者データ入力シート!$C80="","",競技者データ入力シート!$U$1)</f>
        <v/>
      </c>
      <c r="C75" t="str">
        <f>IF(競技者データ入力シート!$C80="","",競技者データ入力シート!$P$1)</f>
        <v/>
      </c>
      <c r="D75" t="str">
        <f>IF(競技者データ入力シート!C80="","",競技者データ入力シート!A80)</f>
        <v/>
      </c>
      <c r="E75" t="str">
        <f>IF(競技者データ入力シート!C80="","",'NANS Data'!C75&amp;'NANS Data'!D75)</f>
        <v/>
      </c>
      <c r="F75" t="str">
        <f>IF(競技者データ入力シート!C80="","",競技者データ入力シート!$U$1)</f>
        <v/>
      </c>
      <c r="I75" t="str">
        <f>ASC(IF(競技者データ入力シート!C80="","",競技者データ入力シート!B80))</f>
        <v/>
      </c>
      <c r="J75" t="str">
        <f>IF(競技者データ入力シート!C80="","",競技者データ入力シート!C80&amp;" "&amp;競技者データ入力シート!D80)</f>
        <v/>
      </c>
      <c r="K75" t="str">
        <f>ASC(IF(競技者データ入力シート!E80="","",競技者データ入力シート!E80&amp;" "&amp;競技者データ入力シート!F80))</f>
        <v/>
      </c>
      <c r="L75" t="str">
        <f t="shared" si="5"/>
        <v/>
      </c>
      <c r="M75" t="str">
        <f>ASC(IF(競技者データ入力シート!G80="","",競技者データ入力シート!G80))</f>
        <v/>
      </c>
      <c r="N75" t="str">
        <f>ASC(IF(競技者データ入力シート!O80="","",競技者データ入力シート!O80))</f>
        <v/>
      </c>
      <c r="O75" t="str">
        <f>IF(競技者データ入力シート!I80="","",競技者データ入力シート!I80)</f>
        <v/>
      </c>
      <c r="P75" t="str">
        <f>ASC(IF(競技者データ入力シート!J80="","",競技者データ入力シート!J80))</f>
        <v/>
      </c>
      <c r="Q75" t="str">
        <f>ASC(IF(競技者データ入力シート!K80="","",競技者データ入力シート!K80))</f>
        <v/>
      </c>
      <c r="R75" t="str">
        <f>ASC(IF(競技者データ入力シート!L80="","",競技者データ入力シート!L80))</f>
        <v/>
      </c>
      <c r="S75" t="str">
        <f>IF(競技者データ入力シート!N80="","",競技者データ入力シート!N80)</f>
        <v/>
      </c>
      <c r="T75" t="str">
        <f>ASC(IF(競技者データ入力シート!M80="","",競技者データ入力シート!M80))</f>
        <v/>
      </c>
      <c r="U75" s="6" t="str">
        <f>IF(競技者データ入力シート!P80="","",data!X76)</f>
        <v/>
      </c>
      <c r="V75" t="str">
        <f>ASC(IF(競技者データ入力シート!P80="","",競技者データ入力シート!Q80))</f>
        <v/>
      </c>
      <c r="Y75" s="6" t="str">
        <f>IF(競技者データ入力シート!U80="","",data!AC76)</f>
        <v/>
      </c>
      <c r="Z75" t="str">
        <f>ASC(IF(競技者データ入力シート!U80="","",競技者データ入力シート!V80))</f>
        <v/>
      </c>
      <c r="AC75" s="6" t="str">
        <f>IF(競技者データ入力シート!Z80="","",data!AH76)</f>
        <v/>
      </c>
      <c r="AD75" t="str">
        <f>ASC(IF(競技者データ入力シート!Z80="","",競技者データ入力シート!AA80))</f>
        <v/>
      </c>
      <c r="AG75" s="6" t="str">
        <f>IF(競技者データ入力シート!AE80="","",data!AM76)</f>
        <v/>
      </c>
      <c r="AH75" t="str">
        <f>ASC(IF(競技者データ入力シート!AF80="","",競技者データ入力シート!AF80))</f>
        <v/>
      </c>
      <c r="AP75" s="94" t="str">
        <f>IF(競技者データ入力シート!$X80="","",(VLOOKUP((data!$AC76&amp;data!$AF76),'NANS Data'!$CK$2:$CL$13,2,FALSE)))</f>
        <v/>
      </c>
      <c r="AQ75" s="94" t="str">
        <f>IF(競技者データ入力シート!$X80="","",$B75)</f>
        <v/>
      </c>
      <c r="AR75" s="94" t="str">
        <f>IF(競技者データ入力シート!$X80="","",data!$R76&amp;data!$AF76)</f>
        <v/>
      </c>
      <c r="AS75" s="94"/>
      <c r="AT75" s="94" t="str">
        <f>IF(競技者データ入力シート!$X80="","",data!$R76&amp;data!$AF76)</f>
        <v/>
      </c>
      <c r="AU75" s="94" t="str">
        <f>IF(競技者データ入力シート!$X80="","",data!$R76&amp;data!$AF76)</f>
        <v/>
      </c>
      <c r="AV75" s="6" t="str">
        <f>IF(競技者データ入力シート!X80="","",(COUNTIF($AP$2:AP75,AP75)))</f>
        <v/>
      </c>
      <c r="AW75" s="94" t="str">
        <f t="shared" si="6"/>
        <v/>
      </c>
      <c r="AX75" s="94" t="str">
        <f t="shared" si="7"/>
        <v/>
      </c>
      <c r="AY75" s="94" t="str">
        <f>IF(競技者データ入力シート!$X80="","",'NANS Data'!Y75)</f>
        <v/>
      </c>
      <c r="AZ75" s="94" t="str">
        <f>ASC(IF(競技者データ入力シート!X80="","",競技者データ入力シート!V80))</f>
        <v/>
      </c>
      <c r="BB75" s="94" t="str">
        <f>IF(競技者データ入力シート!$AH80="","",(VLOOKUP((data!$AM76&amp;data!$AP76),'NANS Data'!$CK$2:$CL$13,2,FALSE)))</f>
        <v/>
      </c>
      <c r="BC75" s="94" t="str">
        <f>IF(競技者データ入力シート!AH80="","",B75)</f>
        <v/>
      </c>
      <c r="BD75" s="94" t="str">
        <f>IF(競技者データ入力シート!$AH80="","",data!$R76&amp;data!$AP76)</f>
        <v/>
      </c>
      <c r="BE75" s="94"/>
      <c r="BF75" s="94" t="str">
        <f>IF(競技者データ入力シート!$AH80="","",data!$R76&amp;data!$AP76)</f>
        <v/>
      </c>
      <c r="BG75" s="94" t="str">
        <f>IF(競技者データ入力シート!$AH80="","",data!$R76&amp;data!$AP76)</f>
        <v/>
      </c>
      <c r="BH75" s="94" t="str">
        <f>IF(競技者データ入力シート!AH80="","",COUNTIF('NANS Data'!$BB$2:BB75,'NANS Data'!BB75))</f>
        <v/>
      </c>
      <c r="BI75" s="94" t="str">
        <f t="shared" si="8"/>
        <v/>
      </c>
      <c r="BJ75" s="94" t="str">
        <f t="shared" si="9"/>
        <v/>
      </c>
      <c r="BK75" s="94" t="str">
        <f>IF(競技者データ入力シート!AH80="","",data!AM76)</f>
        <v/>
      </c>
      <c r="BL75" s="94" t="str">
        <f>ASC(IF(競技者データ入力シート!AH80="","",競技者データ入力シート!AF80))</f>
        <v/>
      </c>
    </row>
    <row r="76" spans="2:64">
      <c r="B76" t="str">
        <f>IF(競技者データ入力シート!$C81="","",競技者データ入力シート!$U$1)</f>
        <v/>
      </c>
      <c r="C76" t="str">
        <f>IF(競技者データ入力シート!$C81="","",競技者データ入力シート!$P$1)</f>
        <v/>
      </c>
      <c r="D76" t="str">
        <f>IF(競技者データ入力シート!C81="","",競技者データ入力シート!A81)</f>
        <v/>
      </c>
      <c r="E76" t="str">
        <f>IF(競技者データ入力シート!C81="","",'NANS Data'!C76&amp;'NANS Data'!D76)</f>
        <v/>
      </c>
      <c r="F76" t="str">
        <f>IF(競技者データ入力シート!C81="","",競技者データ入力シート!$U$1)</f>
        <v/>
      </c>
      <c r="I76" t="str">
        <f>ASC(IF(競技者データ入力シート!C81="","",競技者データ入力シート!B81))</f>
        <v/>
      </c>
      <c r="J76" t="str">
        <f>IF(競技者データ入力シート!C81="","",競技者データ入力シート!C81&amp;" "&amp;競技者データ入力シート!D81)</f>
        <v/>
      </c>
      <c r="K76" t="str">
        <f>ASC(IF(競技者データ入力シート!E81="","",競技者データ入力シート!E81&amp;" "&amp;競技者データ入力シート!F81))</f>
        <v/>
      </c>
      <c r="L76" t="str">
        <f t="shared" si="5"/>
        <v/>
      </c>
      <c r="M76" t="str">
        <f>ASC(IF(競技者データ入力シート!G81="","",競技者データ入力シート!G81))</f>
        <v/>
      </c>
      <c r="N76" t="str">
        <f>ASC(IF(競技者データ入力シート!O81="","",競技者データ入力シート!O81))</f>
        <v/>
      </c>
      <c r="O76" t="str">
        <f>IF(競技者データ入力シート!I81="","",競技者データ入力シート!I81)</f>
        <v/>
      </c>
      <c r="P76" t="str">
        <f>ASC(IF(競技者データ入力シート!J81="","",競技者データ入力シート!J81))</f>
        <v/>
      </c>
      <c r="Q76" t="str">
        <f>ASC(IF(競技者データ入力シート!K81="","",競技者データ入力シート!K81))</f>
        <v/>
      </c>
      <c r="R76" t="str">
        <f>ASC(IF(競技者データ入力シート!L81="","",競技者データ入力シート!L81))</f>
        <v/>
      </c>
      <c r="S76" t="str">
        <f>IF(競技者データ入力シート!N81="","",競技者データ入力シート!N81)</f>
        <v/>
      </c>
      <c r="T76" t="str">
        <f>ASC(IF(競技者データ入力シート!M81="","",競技者データ入力シート!M81))</f>
        <v/>
      </c>
      <c r="U76" s="6" t="str">
        <f>IF(競技者データ入力シート!P81="","",data!X77)</f>
        <v/>
      </c>
      <c r="V76" t="str">
        <f>ASC(IF(競技者データ入力シート!P81="","",競技者データ入力シート!Q81))</f>
        <v/>
      </c>
      <c r="Y76" s="6" t="str">
        <f>IF(競技者データ入力シート!U81="","",data!AC77)</f>
        <v/>
      </c>
      <c r="Z76" t="str">
        <f>ASC(IF(競技者データ入力シート!U81="","",競技者データ入力シート!V81))</f>
        <v/>
      </c>
      <c r="AC76" s="6" t="str">
        <f>IF(競技者データ入力シート!Z81="","",data!AH77)</f>
        <v/>
      </c>
      <c r="AD76" t="str">
        <f>ASC(IF(競技者データ入力シート!Z81="","",競技者データ入力シート!AA81))</f>
        <v/>
      </c>
      <c r="AG76" s="6" t="str">
        <f>IF(競技者データ入力シート!AE81="","",data!AM77)</f>
        <v/>
      </c>
      <c r="AH76" t="str">
        <f>ASC(IF(競技者データ入力シート!AF81="","",競技者データ入力シート!AF81))</f>
        <v/>
      </c>
      <c r="AP76" s="94" t="str">
        <f>IF(競技者データ入力シート!$X81="","",(VLOOKUP((data!$AC77&amp;data!$AF77),'NANS Data'!$CK$2:$CL$13,2,FALSE)))</f>
        <v/>
      </c>
      <c r="AQ76" s="94" t="str">
        <f>IF(競技者データ入力シート!$X81="","",$B76)</f>
        <v/>
      </c>
      <c r="AR76" s="94" t="str">
        <f>IF(競技者データ入力シート!$X81="","",data!$R77&amp;data!$AF77)</f>
        <v/>
      </c>
      <c r="AS76" s="94"/>
      <c r="AT76" s="94" t="str">
        <f>IF(競技者データ入力シート!$X81="","",data!$R77&amp;data!$AF77)</f>
        <v/>
      </c>
      <c r="AU76" s="94" t="str">
        <f>IF(競技者データ入力シート!$X81="","",data!$R77&amp;data!$AF77)</f>
        <v/>
      </c>
      <c r="AV76" s="6" t="str">
        <f>IF(競技者データ入力シート!X81="","",(COUNTIF($AP$2:AP76,AP76)))</f>
        <v/>
      </c>
      <c r="AW76" s="94" t="str">
        <f t="shared" si="6"/>
        <v/>
      </c>
      <c r="AX76" s="94" t="str">
        <f t="shared" si="7"/>
        <v/>
      </c>
      <c r="AY76" s="94" t="str">
        <f>IF(競技者データ入力シート!$X81="","",'NANS Data'!Y76)</f>
        <v/>
      </c>
      <c r="AZ76" s="94" t="str">
        <f>ASC(IF(競技者データ入力シート!X81="","",競技者データ入力シート!V81))</f>
        <v/>
      </c>
      <c r="BB76" s="94" t="str">
        <f>IF(競技者データ入力シート!$AH81="","",(VLOOKUP((data!$AM77&amp;data!$AP77),'NANS Data'!$CK$2:$CL$13,2,FALSE)))</f>
        <v/>
      </c>
      <c r="BC76" s="94" t="str">
        <f>IF(競技者データ入力シート!AH81="","",B76)</f>
        <v/>
      </c>
      <c r="BD76" s="94" t="str">
        <f>IF(競技者データ入力シート!$AH81="","",data!$R77&amp;data!$AP77)</f>
        <v/>
      </c>
      <c r="BE76" s="94"/>
      <c r="BF76" s="94" t="str">
        <f>IF(競技者データ入力シート!$AH81="","",data!$R77&amp;data!$AP77)</f>
        <v/>
      </c>
      <c r="BG76" s="94" t="str">
        <f>IF(競技者データ入力シート!$AH81="","",data!$R77&amp;data!$AP77)</f>
        <v/>
      </c>
      <c r="BH76" s="94" t="str">
        <f>IF(競技者データ入力シート!AH81="","",COUNTIF('NANS Data'!$BB$2:BB76,'NANS Data'!BB76))</f>
        <v/>
      </c>
      <c r="BI76" s="94" t="str">
        <f t="shared" si="8"/>
        <v/>
      </c>
      <c r="BJ76" s="94" t="str">
        <f t="shared" si="9"/>
        <v/>
      </c>
      <c r="BK76" s="94" t="str">
        <f>IF(競技者データ入力シート!AH81="","",data!AM77)</f>
        <v/>
      </c>
      <c r="BL76" s="94" t="str">
        <f>ASC(IF(競技者データ入力シート!AH81="","",競技者データ入力シート!AF81))</f>
        <v/>
      </c>
    </row>
    <row r="77" spans="2:64">
      <c r="B77" t="str">
        <f>IF(競技者データ入力シート!$C82="","",競技者データ入力シート!$U$1)</f>
        <v/>
      </c>
      <c r="C77" t="str">
        <f>IF(競技者データ入力シート!$C82="","",競技者データ入力シート!$P$1)</f>
        <v/>
      </c>
      <c r="D77" t="str">
        <f>IF(競技者データ入力シート!C82="","",競技者データ入力シート!A82)</f>
        <v/>
      </c>
      <c r="E77" t="str">
        <f>IF(競技者データ入力シート!C82="","",'NANS Data'!C77&amp;'NANS Data'!D77)</f>
        <v/>
      </c>
      <c r="F77" t="str">
        <f>IF(競技者データ入力シート!C82="","",競技者データ入力シート!$U$1)</f>
        <v/>
      </c>
      <c r="I77" t="str">
        <f>ASC(IF(競技者データ入力シート!C82="","",競技者データ入力シート!B82))</f>
        <v/>
      </c>
      <c r="J77" t="str">
        <f>IF(競技者データ入力シート!C82="","",競技者データ入力シート!C82&amp;" "&amp;競技者データ入力シート!D82)</f>
        <v/>
      </c>
      <c r="K77" t="str">
        <f>ASC(IF(競技者データ入力シート!E82="","",競技者データ入力シート!E82&amp;" "&amp;競技者データ入力シート!F82))</f>
        <v/>
      </c>
      <c r="L77" t="str">
        <f t="shared" si="5"/>
        <v/>
      </c>
      <c r="M77" t="str">
        <f>ASC(IF(競技者データ入力シート!G82="","",競技者データ入力シート!G82))</f>
        <v/>
      </c>
      <c r="N77" t="str">
        <f>ASC(IF(競技者データ入力シート!O82="","",競技者データ入力シート!O82))</f>
        <v/>
      </c>
      <c r="O77" t="str">
        <f>IF(競技者データ入力シート!I82="","",競技者データ入力シート!I82)</f>
        <v/>
      </c>
      <c r="P77" t="str">
        <f>ASC(IF(競技者データ入力シート!J82="","",競技者データ入力シート!J82))</f>
        <v/>
      </c>
      <c r="Q77" t="str">
        <f>ASC(IF(競技者データ入力シート!K82="","",競技者データ入力シート!K82))</f>
        <v/>
      </c>
      <c r="R77" t="str">
        <f>ASC(IF(競技者データ入力シート!L82="","",競技者データ入力シート!L82))</f>
        <v/>
      </c>
      <c r="S77" t="str">
        <f>IF(競技者データ入力シート!N82="","",競技者データ入力シート!N82)</f>
        <v/>
      </c>
      <c r="T77" t="str">
        <f>ASC(IF(競技者データ入力シート!M82="","",競技者データ入力シート!M82))</f>
        <v/>
      </c>
      <c r="U77" s="6" t="str">
        <f>IF(競技者データ入力シート!P82="","",data!X78)</f>
        <v/>
      </c>
      <c r="V77" t="str">
        <f>ASC(IF(競技者データ入力シート!P82="","",競技者データ入力シート!Q82))</f>
        <v/>
      </c>
      <c r="Y77" s="6" t="str">
        <f>IF(競技者データ入力シート!U82="","",data!AC78)</f>
        <v/>
      </c>
      <c r="Z77" t="str">
        <f>ASC(IF(競技者データ入力シート!U82="","",競技者データ入力シート!V82))</f>
        <v/>
      </c>
      <c r="AC77" s="6" t="str">
        <f>IF(競技者データ入力シート!Z82="","",data!AH78)</f>
        <v/>
      </c>
      <c r="AD77" t="str">
        <f>ASC(IF(競技者データ入力シート!Z82="","",競技者データ入力シート!AA82))</f>
        <v/>
      </c>
      <c r="AG77" s="6" t="str">
        <f>IF(競技者データ入力シート!AE82="","",data!AM78)</f>
        <v/>
      </c>
      <c r="AH77" t="str">
        <f>ASC(IF(競技者データ入力シート!AF82="","",競技者データ入力シート!AF82))</f>
        <v/>
      </c>
      <c r="AP77" s="94" t="str">
        <f>IF(競技者データ入力シート!$X82="","",(VLOOKUP((data!$AC78&amp;data!$AF78),'NANS Data'!$CK$2:$CL$13,2,FALSE)))</f>
        <v/>
      </c>
      <c r="AQ77" s="94" t="str">
        <f>IF(競技者データ入力シート!$X82="","",$B77)</f>
        <v/>
      </c>
      <c r="AR77" s="94" t="str">
        <f>IF(競技者データ入力シート!$X82="","",data!$R78&amp;data!$AF78)</f>
        <v/>
      </c>
      <c r="AS77" s="94"/>
      <c r="AT77" s="94" t="str">
        <f>IF(競技者データ入力シート!$X82="","",data!$R78&amp;data!$AF78)</f>
        <v/>
      </c>
      <c r="AU77" s="94" t="str">
        <f>IF(競技者データ入力シート!$X82="","",data!$R78&amp;data!$AF78)</f>
        <v/>
      </c>
      <c r="AV77" s="6" t="str">
        <f>IF(競技者データ入力シート!X82="","",(COUNTIF($AP$2:AP77,AP77)))</f>
        <v/>
      </c>
      <c r="AW77" s="94" t="str">
        <f t="shared" si="6"/>
        <v/>
      </c>
      <c r="AX77" s="94" t="str">
        <f t="shared" si="7"/>
        <v/>
      </c>
      <c r="AY77" s="94" t="str">
        <f>IF(競技者データ入力シート!$X82="","",'NANS Data'!Y77)</f>
        <v/>
      </c>
      <c r="AZ77" s="94" t="str">
        <f>ASC(IF(競技者データ入力シート!X82="","",競技者データ入力シート!V82))</f>
        <v/>
      </c>
      <c r="BB77" s="94" t="str">
        <f>IF(競技者データ入力シート!$AH82="","",(VLOOKUP((data!$AM78&amp;data!$AP78),'NANS Data'!$CK$2:$CL$13,2,FALSE)))</f>
        <v/>
      </c>
      <c r="BC77" s="94" t="str">
        <f>IF(競技者データ入力シート!AH82="","",B77)</f>
        <v/>
      </c>
      <c r="BD77" s="94" t="str">
        <f>IF(競技者データ入力シート!$AH82="","",data!$R78&amp;data!$AP78)</f>
        <v/>
      </c>
      <c r="BE77" s="94"/>
      <c r="BF77" s="94" t="str">
        <f>IF(競技者データ入力シート!$AH82="","",data!$R78&amp;data!$AP78)</f>
        <v/>
      </c>
      <c r="BG77" s="94" t="str">
        <f>IF(競技者データ入力シート!$AH82="","",data!$R78&amp;data!$AP78)</f>
        <v/>
      </c>
      <c r="BH77" s="94" t="str">
        <f>IF(競技者データ入力シート!AH82="","",COUNTIF('NANS Data'!$BB$2:BB77,'NANS Data'!BB77))</f>
        <v/>
      </c>
      <c r="BI77" s="94" t="str">
        <f t="shared" si="8"/>
        <v/>
      </c>
      <c r="BJ77" s="94" t="str">
        <f t="shared" si="9"/>
        <v/>
      </c>
      <c r="BK77" s="94" t="str">
        <f>IF(競技者データ入力シート!AH82="","",data!AM78)</f>
        <v/>
      </c>
      <c r="BL77" s="94" t="str">
        <f>ASC(IF(競技者データ入力シート!AH82="","",競技者データ入力シート!AF82))</f>
        <v/>
      </c>
    </row>
    <row r="78" spans="2:64">
      <c r="B78" t="str">
        <f>IF(競技者データ入力シート!$C83="","",競技者データ入力シート!$U$1)</f>
        <v/>
      </c>
      <c r="C78" t="str">
        <f>IF(競技者データ入力シート!$C83="","",競技者データ入力シート!$P$1)</f>
        <v/>
      </c>
      <c r="D78" t="str">
        <f>IF(競技者データ入力シート!C83="","",競技者データ入力シート!A83)</f>
        <v/>
      </c>
      <c r="E78" t="str">
        <f>IF(競技者データ入力シート!C83="","",'NANS Data'!C78&amp;'NANS Data'!D78)</f>
        <v/>
      </c>
      <c r="F78" t="str">
        <f>IF(競技者データ入力シート!C83="","",競技者データ入力シート!$U$1)</f>
        <v/>
      </c>
      <c r="I78" t="str">
        <f>ASC(IF(競技者データ入力シート!C83="","",競技者データ入力シート!B83))</f>
        <v/>
      </c>
      <c r="J78" t="str">
        <f>IF(競技者データ入力シート!C83="","",競技者データ入力シート!C83&amp;" "&amp;競技者データ入力シート!D83)</f>
        <v/>
      </c>
      <c r="K78" t="str">
        <f>ASC(IF(競技者データ入力シート!E83="","",競技者データ入力シート!E83&amp;" "&amp;競技者データ入力シート!F83))</f>
        <v/>
      </c>
      <c r="L78" t="str">
        <f t="shared" si="5"/>
        <v/>
      </c>
      <c r="M78" t="str">
        <f>ASC(IF(競技者データ入力シート!G83="","",競技者データ入力シート!G83))</f>
        <v/>
      </c>
      <c r="N78" t="str">
        <f>ASC(IF(競技者データ入力シート!O83="","",競技者データ入力シート!O83))</f>
        <v/>
      </c>
      <c r="O78" t="str">
        <f>IF(競技者データ入力シート!I83="","",競技者データ入力シート!I83)</f>
        <v/>
      </c>
      <c r="P78" t="str">
        <f>ASC(IF(競技者データ入力シート!J83="","",競技者データ入力シート!J83))</f>
        <v/>
      </c>
      <c r="Q78" t="str">
        <f>ASC(IF(競技者データ入力シート!K83="","",競技者データ入力シート!K83))</f>
        <v/>
      </c>
      <c r="R78" t="str">
        <f>ASC(IF(競技者データ入力シート!L83="","",競技者データ入力シート!L83))</f>
        <v/>
      </c>
      <c r="S78" t="str">
        <f>IF(競技者データ入力シート!N83="","",競技者データ入力シート!N83)</f>
        <v/>
      </c>
      <c r="T78" t="str">
        <f>ASC(IF(競技者データ入力シート!M83="","",競技者データ入力シート!M83))</f>
        <v/>
      </c>
      <c r="U78" s="6" t="str">
        <f>IF(競技者データ入力シート!P83="","",data!X79)</f>
        <v/>
      </c>
      <c r="V78" t="str">
        <f>ASC(IF(競技者データ入力シート!P83="","",競技者データ入力シート!Q83))</f>
        <v/>
      </c>
      <c r="Y78" s="6" t="str">
        <f>IF(競技者データ入力シート!U83="","",data!AC79)</f>
        <v/>
      </c>
      <c r="Z78" t="str">
        <f>ASC(IF(競技者データ入力シート!U83="","",競技者データ入力シート!V83))</f>
        <v/>
      </c>
      <c r="AC78" s="6" t="str">
        <f>IF(競技者データ入力シート!Z83="","",data!AH79)</f>
        <v/>
      </c>
      <c r="AD78" t="str">
        <f>ASC(IF(競技者データ入力シート!Z83="","",競技者データ入力シート!AA83))</f>
        <v/>
      </c>
      <c r="AG78" s="6" t="str">
        <f>IF(競技者データ入力シート!AE83="","",data!AM79)</f>
        <v/>
      </c>
      <c r="AH78" t="str">
        <f>ASC(IF(競技者データ入力シート!AF83="","",競技者データ入力シート!AF83))</f>
        <v/>
      </c>
      <c r="AP78" s="94" t="str">
        <f>IF(競技者データ入力シート!$X83="","",(VLOOKUP((data!$AC79&amp;data!$AF79),'NANS Data'!$CK$2:$CL$13,2,FALSE)))</f>
        <v/>
      </c>
      <c r="AQ78" s="94" t="str">
        <f>IF(競技者データ入力シート!$X83="","",$B78)</f>
        <v/>
      </c>
      <c r="AR78" s="94" t="str">
        <f>IF(競技者データ入力シート!$X83="","",data!$R79&amp;data!$AF79)</f>
        <v/>
      </c>
      <c r="AS78" s="94"/>
      <c r="AT78" s="94" t="str">
        <f>IF(競技者データ入力シート!$X83="","",data!$R79&amp;data!$AF79)</f>
        <v/>
      </c>
      <c r="AU78" s="94" t="str">
        <f>IF(競技者データ入力シート!$X83="","",data!$R79&amp;data!$AF79)</f>
        <v/>
      </c>
      <c r="AV78" s="6" t="str">
        <f>IF(競技者データ入力シート!X83="","",(COUNTIF($AP$2:AP78,AP78)))</f>
        <v/>
      </c>
      <c r="AW78" s="94" t="str">
        <f t="shared" si="6"/>
        <v/>
      </c>
      <c r="AX78" s="94" t="str">
        <f t="shared" si="7"/>
        <v/>
      </c>
      <c r="AY78" s="94" t="str">
        <f>IF(競技者データ入力シート!$X83="","",'NANS Data'!Y78)</f>
        <v/>
      </c>
      <c r="AZ78" s="94" t="str">
        <f>ASC(IF(競技者データ入力シート!X83="","",競技者データ入力シート!V83))</f>
        <v/>
      </c>
      <c r="BB78" s="94" t="str">
        <f>IF(競技者データ入力シート!$AH83="","",(VLOOKUP((data!$AM79&amp;data!$AP79),'NANS Data'!$CK$2:$CL$13,2,FALSE)))</f>
        <v/>
      </c>
      <c r="BC78" s="94" t="str">
        <f>IF(競技者データ入力シート!AH83="","",B78)</f>
        <v/>
      </c>
      <c r="BD78" s="94" t="str">
        <f>IF(競技者データ入力シート!$AH83="","",data!$R79&amp;data!$AP79)</f>
        <v/>
      </c>
      <c r="BE78" s="94"/>
      <c r="BF78" s="94" t="str">
        <f>IF(競技者データ入力シート!$AH83="","",data!$R79&amp;data!$AP79)</f>
        <v/>
      </c>
      <c r="BG78" s="94" t="str">
        <f>IF(競技者データ入力シート!$AH83="","",data!$R79&amp;data!$AP79)</f>
        <v/>
      </c>
      <c r="BH78" s="94" t="str">
        <f>IF(競技者データ入力シート!AH83="","",COUNTIF('NANS Data'!$BB$2:BB78,'NANS Data'!BB78))</f>
        <v/>
      </c>
      <c r="BI78" s="94" t="str">
        <f t="shared" si="8"/>
        <v/>
      </c>
      <c r="BJ78" s="94" t="str">
        <f t="shared" si="9"/>
        <v/>
      </c>
      <c r="BK78" s="94" t="str">
        <f>IF(競技者データ入力シート!AH83="","",data!AM79)</f>
        <v/>
      </c>
      <c r="BL78" s="94" t="str">
        <f>ASC(IF(競技者データ入力シート!AH83="","",競技者データ入力シート!AF83))</f>
        <v/>
      </c>
    </row>
    <row r="79" spans="2:64">
      <c r="B79" t="str">
        <f>IF(競技者データ入力シート!$C84="","",競技者データ入力シート!$U$1)</f>
        <v/>
      </c>
      <c r="C79" t="str">
        <f>IF(競技者データ入力シート!$C84="","",競技者データ入力シート!$P$1)</f>
        <v/>
      </c>
      <c r="D79" t="str">
        <f>IF(競技者データ入力シート!C84="","",競技者データ入力シート!A84)</f>
        <v/>
      </c>
      <c r="E79" t="str">
        <f>IF(競技者データ入力シート!C84="","",'NANS Data'!C79&amp;'NANS Data'!D79)</f>
        <v/>
      </c>
      <c r="F79" t="str">
        <f>IF(競技者データ入力シート!C84="","",競技者データ入力シート!$U$1)</f>
        <v/>
      </c>
      <c r="I79" t="str">
        <f>ASC(IF(競技者データ入力シート!C84="","",競技者データ入力シート!B84))</f>
        <v/>
      </c>
      <c r="J79" t="str">
        <f>IF(競技者データ入力シート!C84="","",競技者データ入力シート!C84&amp;" "&amp;競技者データ入力シート!D84)</f>
        <v/>
      </c>
      <c r="K79" t="str">
        <f>ASC(IF(競技者データ入力シート!E84="","",競技者データ入力シート!E84&amp;" "&amp;競技者データ入力シート!F84))</f>
        <v/>
      </c>
      <c r="L79" t="str">
        <f t="shared" si="5"/>
        <v/>
      </c>
      <c r="M79" t="str">
        <f>ASC(IF(競技者データ入力シート!G84="","",競技者データ入力シート!G84))</f>
        <v/>
      </c>
      <c r="N79" t="str">
        <f>ASC(IF(競技者データ入力シート!O84="","",競技者データ入力シート!O84))</f>
        <v/>
      </c>
      <c r="O79" t="str">
        <f>IF(競技者データ入力シート!I84="","",競技者データ入力シート!I84)</f>
        <v/>
      </c>
      <c r="P79" t="str">
        <f>ASC(IF(競技者データ入力シート!J84="","",競技者データ入力シート!J84))</f>
        <v/>
      </c>
      <c r="Q79" t="str">
        <f>ASC(IF(競技者データ入力シート!K84="","",競技者データ入力シート!K84))</f>
        <v/>
      </c>
      <c r="R79" t="str">
        <f>ASC(IF(競技者データ入力シート!L84="","",競技者データ入力シート!L84))</f>
        <v/>
      </c>
      <c r="S79" t="str">
        <f>IF(競技者データ入力シート!N84="","",競技者データ入力シート!N84)</f>
        <v/>
      </c>
      <c r="T79" t="str">
        <f>ASC(IF(競技者データ入力シート!M84="","",競技者データ入力シート!M84))</f>
        <v/>
      </c>
      <c r="U79" s="6" t="str">
        <f>IF(競技者データ入力シート!P84="","",data!X80)</f>
        <v/>
      </c>
      <c r="V79" t="str">
        <f>ASC(IF(競技者データ入力シート!P84="","",競技者データ入力シート!Q84))</f>
        <v/>
      </c>
      <c r="Y79" s="6" t="str">
        <f>IF(競技者データ入力シート!U84="","",data!AC80)</f>
        <v/>
      </c>
      <c r="Z79" t="str">
        <f>ASC(IF(競技者データ入力シート!U84="","",競技者データ入力シート!V84))</f>
        <v/>
      </c>
      <c r="AC79" s="6" t="str">
        <f>IF(競技者データ入力シート!Z84="","",data!AH80)</f>
        <v/>
      </c>
      <c r="AD79" t="str">
        <f>ASC(IF(競技者データ入力シート!Z84="","",競技者データ入力シート!AA84))</f>
        <v/>
      </c>
      <c r="AG79" s="6" t="str">
        <f>IF(競技者データ入力シート!AE84="","",data!AM80)</f>
        <v/>
      </c>
      <c r="AH79" t="str">
        <f>ASC(IF(競技者データ入力シート!AF84="","",競技者データ入力シート!AF84))</f>
        <v/>
      </c>
      <c r="AP79" s="94" t="str">
        <f>IF(競技者データ入力シート!$X84="","",(VLOOKUP((data!$AC80&amp;data!$AF80),'NANS Data'!$CK$2:$CL$13,2,FALSE)))</f>
        <v/>
      </c>
      <c r="AQ79" s="94" t="str">
        <f>IF(競技者データ入力シート!$X84="","",$B79)</f>
        <v/>
      </c>
      <c r="AR79" s="94" t="str">
        <f>IF(競技者データ入力シート!$X84="","",data!$R80&amp;data!$AF80)</f>
        <v/>
      </c>
      <c r="AS79" s="94"/>
      <c r="AT79" s="94" t="str">
        <f>IF(競技者データ入力シート!$X84="","",data!$R80&amp;data!$AF80)</f>
        <v/>
      </c>
      <c r="AU79" s="94" t="str">
        <f>IF(競技者データ入力シート!$X84="","",data!$R80&amp;data!$AF80)</f>
        <v/>
      </c>
      <c r="AV79" s="6" t="str">
        <f>IF(競技者データ入力シート!X84="","",(COUNTIF($AP$2:AP79,AP79)))</f>
        <v/>
      </c>
      <c r="AW79" s="94" t="str">
        <f t="shared" si="6"/>
        <v/>
      </c>
      <c r="AX79" s="94" t="str">
        <f t="shared" si="7"/>
        <v/>
      </c>
      <c r="AY79" s="94" t="str">
        <f>IF(競技者データ入力シート!$X84="","",'NANS Data'!Y79)</f>
        <v/>
      </c>
      <c r="AZ79" s="94" t="str">
        <f>ASC(IF(競技者データ入力シート!X84="","",競技者データ入力シート!V84))</f>
        <v/>
      </c>
      <c r="BB79" s="94" t="str">
        <f>IF(競技者データ入力シート!$AH84="","",(VLOOKUP((data!$AM80&amp;data!$AP80),'NANS Data'!$CK$2:$CL$13,2,FALSE)))</f>
        <v/>
      </c>
      <c r="BC79" s="94" t="str">
        <f>IF(競技者データ入力シート!AH84="","",B79)</f>
        <v/>
      </c>
      <c r="BD79" s="94" t="str">
        <f>IF(競技者データ入力シート!$AH84="","",data!$R80&amp;data!$AP80)</f>
        <v/>
      </c>
      <c r="BE79" s="94"/>
      <c r="BF79" s="94" t="str">
        <f>IF(競技者データ入力シート!$AH84="","",data!$R80&amp;data!$AP80)</f>
        <v/>
      </c>
      <c r="BG79" s="94" t="str">
        <f>IF(競技者データ入力シート!$AH84="","",data!$R80&amp;data!$AP80)</f>
        <v/>
      </c>
      <c r="BH79" s="94" t="str">
        <f>IF(競技者データ入力シート!AH84="","",COUNTIF('NANS Data'!$BB$2:BB79,'NANS Data'!BB79))</f>
        <v/>
      </c>
      <c r="BI79" s="94" t="str">
        <f t="shared" si="8"/>
        <v/>
      </c>
      <c r="BJ79" s="94" t="str">
        <f t="shared" si="9"/>
        <v/>
      </c>
      <c r="BK79" s="94" t="str">
        <f>IF(競技者データ入力シート!AH84="","",data!AM80)</f>
        <v/>
      </c>
      <c r="BL79" s="94" t="str">
        <f>ASC(IF(競技者データ入力シート!AH84="","",競技者データ入力シート!AF84))</f>
        <v/>
      </c>
    </row>
    <row r="80" spans="2:64">
      <c r="B80" t="str">
        <f>IF(競技者データ入力シート!$C85="","",競技者データ入力シート!$U$1)</f>
        <v/>
      </c>
      <c r="C80" t="str">
        <f>IF(競技者データ入力シート!$C85="","",競技者データ入力シート!$P$1)</f>
        <v/>
      </c>
      <c r="D80" t="str">
        <f>IF(競技者データ入力シート!C85="","",競技者データ入力シート!A85)</f>
        <v/>
      </c>
      <c r="E80" t="str">
        <f>IF(競技者データ入力シート!C85="","",'NANS Data'!C80&amp;'NANS Data'!D80)</f>
        <v/>
      </c>
      <c r="F80" t="str">
        <f>IF(競技者データ入力シート!C85="","",競技者データ入力シート!$U$1)</f>
        <v/>
      </c>
      <c r="I80" t="str">
        <f>ASC(IF(競技者データ入力シート!C85="","",競技者データ入力シート!B85))</f>
        <v/>
      </c>
      <c r="J80" t="str">
        <f>IF(競技者データ入力シート!C85="","",競技者データ入力シート!C85&amp;" "&amp;競技者データ入力シート!D85)</f>
        <v/>
      </c>
      <c r="K80" t="str">
        <f>ASC(IF(競技者データ入力シート!E85="","",競技者データ入力シート!E85&amp;" "&amp;競技者データ入力シート!F85))</f>
        <v/>
      </c>
      <c r="L80" t="str">
        <f t="shared" si="5"/>
        <v/>
      </c>
      <c r="M80" t="str">
        <f>ASC(IF(競技者データ入力シート!G85="","",競技者データ入力シート!G85))</f>
        <v/>
      </c>
      <c r="N80" t="str">
        <f>ASC(IF(競技者データ入力シート!O85="","",競技者データ入力シート!O85))</f>
        <v/>
      </c>
      <c r="O80" t="str">
        <f>IF(競技者データ入力シート!I85="","",競技者データ入力シート!I85)</f>
        <v/>
      </c>
      <c r="P80" t="str">
        <f>ASC(IF(競技者データ入力シート!J85="","",競技者データ入力シート!J85))</f>
        <v/>
      </c>
      <c r="Q80" t="str">
        <f>ASC(IF(競技者データ入力シート!K85="","",競技者データ入力シート!K85))</f>
        <v/>
      </c>
      <c r="R80" t="str">
        <f>ASC(IF(競技者データ入力シート!L85="","",競技者データ入力シート!L85))</f>
        <v/>
      </c>
      <c r="S80" t="str">
        <f>IF(競技者データ入力シート!N85="","",競技者データ入力シート!N85)</f>
        <v/>
      </c>
      <c r="T80" t="str">
        <f>ASC(IF(競技者データ入力シート!M85="","",競技者データ入力シート!M85))</f>
        <v/>
      </c>
      <c r="U80" s="6" t="str">
        <f>IF(競技者データ入力シート!P85="","",data!X81)</f>
        <v/>
      </c>
      <c r="V80" t="str">
        <f>ASC(IF(競技者データ入力シート!P85="","",競技者データ入力シート!Q85))</f>
        <v/>
      </c>
      <c r="Y80" s="6" t="str">
        <f>IF(競技者データ入力シート!U85="","",data!AC81)</f>
        <v/>
      </c>
      <c r="Z80" t="str">
        <f>ASC(IF(競技者データ入力シート!U85="","",競技者データ入力シート!V85))</f>
        <v/>
      </c>
      <c r="AC80" s="6" t="str">
        <f>IF(競技者データ入力シート!Z85="","",data!AH81)</f>
        <v/>
      </c>
      <c r="AD80" t="str">
        <f>ASC(IF(競技者データ入力シート!Z85="","",競技者データ入力シート!AA85))</f>
        <v/>
      </c>
      <c r="AG80" s="6" t="str">
        <f>IF(競技者データ入力シート!AE85="","",data!AM81)</f>
        <v/>
      </c>
      <c r="AH80" t="str">
        <f>ASC(IF(競技者データ入力シート!AF85="","",競技者データ入力シート!AF85))</f>
        <v/>
      </c>
      <c r="AP80" s="94" t="str">
        <f>IF(競技者データ入力シート!$X85="","",(VLOOKUP((data!$AC81&amp;data!$AF81),'NANS Data'!$CK$2:$CL$13,2,FALSE)))</f>
        <v/>
      </c>
      <c r="AQ80" s="94" t="str">
        <f>IF(競技者データ入力シート!$X85="","",$B80)</f>
        <v/>
      </c>
      <c r="AR80" s="94" t="str">
        <f>IF(競技者データ入力シート!$X85="","",data!$R81&amp;data!$AF81)</f>
        <v/>
      </c>
      <c r="AS80" s="94"/>
      <c r="AT80" s="94" t="str">
        <f>IF(競技者データ入力シート!$X85="","",data!$R81&amp;data!$AF81)</f>
        <v/>
      </c>
      <c r="AU80" s="94" t="str">
        <f>IF(競技者データ入力シート!$X85="","",data!$R81&amp;data!$AF81)</f>
        <v/>
      </c>
      <c r="AV80" s="6" t="str">
        <f>IF(競技者データ入力シート!X85="","",(COUNTIF($AP$2:AP80,AP80)))</f>
        <v/>
      </c>
      <c r="AW80" s="94" t="str">
        <f t="shared" si="6"/>
        <v/>
      </c>
      <c r="AX80" s="94" t="str">
        <f t="shared" si="7"/>
        <v/>
      </c>
      <c r="AY80" s="94" t="str">
        <f>IF(競技者データ入力シート!$X85="","",'NANS Data'!Y80)</f>
        <v/>
      </c>
      <c r="AZ80" s="94" t="str">
        <f>ASC(IF(競技者データ入力シート!X85="","",競技者データ入力シート!V85))</f>
        <v/>
      </c>
      <c r="BB80" s="94" t="str">
        <f>IF(競技者データ入力シート!$AH85="","",(VLOOKUP((data!$AM81&amp;data!$AP81),'NANS Data'!$CK$2:$CL$13,2,FALSE)))</f>
        <v/>
      </c>
      <c r="BC80" s="94" t="str">
        <f>IF(競技者データ入力シート!AH85="","",B80)</f>
        <v/>
      </c>
      <c r="BD80" s="94" t="str">
        <f>IF(競技者データ入力シート!$AH85="","",data!$R81&amp;data!$AP81)</f>
        <v/>
      </c>
      <c r="BE80" s="94"/>
      <c r="BF80" s="94" t="str">
        <f>IF(競技者データ入力シート!$AH85="","",data!$R81&amp;data!$AP81)</f>
        <v/>
      </c>
      <c r="BG80" s="94" t="str">
        <f>IF(競技者データ入力シート!$AH85="","",data!$R81&amp;data!$AP81)</f>
        <v/>
      </c>
      <c r="BH80" s="94" t="str">
        <f>IF(競技者データ入力シート!AH85="","",COUNTIF('NANS Data'!$BB$2:BB80,'NANS Data'!BB80))</f>
        <v/>
      </c>
      <c r="BI80" s="94" t="str">
        <f t="shared" si="8"/>
        <v/>
      </c>
      <c r="BJ80" s="94" t="str">
        <f t="shared" si="9"/>
        <v/>
      </c>
      <c r="BK80" s="94" t="str">
        <f>IF(競技者データ入力シート!AH85="","",data!AM81)</f>
        <v/>
      </c>
      <c r="BL80" s="94" t="str">
        <f>ASC(IF(競技者データ入力シート!AH85="","",競技者データ入力シート!AF85))</f>
        <v/>
      </c>
    </row>
    <row r="81" spans="2:64">
      <c r="B81" t="str">
        <f>IF(競技者データ入力シート!$C86="","",競技者データ入力シート!$U$1)</f>
        <v/>
      </c>
      <c r="C81" t="str">
        <f>IF(競技者データ入力シート!$C86="","",競技者データ入力シート!$P$1)</f>
        <v/>
      </c>
      <c r="D81" t="str">
        <f>IF(競技者データ入力シート!C86="","",競技者データ入力シート!A86)</f>
        <v/>
      </c>
      <c r="E81" t="str">
        <f>IF(競技者データ入力シート!C86="","",'NANS Data'!C81&amp;'NANS Data'!D81)</f>
        <v/>
      </c>
      <c r="F81" t="str">
        <f>IF(競技者データ入力シート!C86="","",競技者データ入力シート!$U$1)</f>
        <v/>
      </c>
      <c r="I81" t="str">
        <f>ASC(IF(競技者データ入力シート!C86="","",競技者データ入力シート!B86))</f>
        <v/>
      </c>
      <c r="J81" t="str">
        <f>IF(競技者データ入力シート!C86="","",競技者データ入力シート!C86&amp;" "&amp;競技者データ入力シート!D86)</f>
        <v/>
      </c>
      <c r="K81" t="str">
        <f>ASC(IF(競技者データ入力シート!E86="","",競技者データ入力シート!E86&amp;" "&amp;競技者データ入力シート!F86))</f>
        <v/>
      </c>
      <c r="L81" t="str">
        <f t="shared" si="5"/>
        <v/>
      </c>
      <c r="M81" t="str">
        <f>ASC(IF(競技者データ入力シート!G86="","",競技者データ入力シート!G86))</f>
        <v/>
      </c>
      <c r="N81" t="str">
        <f>ASC(IF(競技者データ入力シート!O86="","",競技者データ入力シート!O86))</f>
        <v/>
      </c>
      <c r="O81" t="str">
        <f>IF(競技者データ入力シート!I86="","",競技者データ入力シート!I86)</f>
        <v/>
      </c>
      <c r="P81" t="str">
        <f>ASC(IF(競技者データ入力シート!J86="","",競技者データ入力シート!J86))</f>
        <v/>
      </c>
      <c r="Q81" t="str">
        <f>ASC(IF(競技者データ入力シート!K86="","",競技者データ入力シート!K86))</f>
        <v/>
      </c>
      <c r="R81" t="str">
        <f>ASC(IF(競技者データ入力シート!L86="","",競技者データ入力シート!L86))</f>
        <v/>
      </c>
      <c r="S81" t="str">
        <f>IF(競技者データ入力シート!N86="","",競技者データ入力シート!N86)</f>
        <v/>
      </c>
      <c r="T81" t="str">
        <f>ASC(IF(競技者データ入力シート!M86="","",競技者データ入力シート!M86))</f>
        <v/>
      </c>
      <c r="U81" s="6" t="str">
        <f>IF(競技者データ入力シート!P86="","",data!X82)</f>
        <v/>
      </c>
      <c r="V81" t="str">
        <f>ASC(IF(競技者データ入力シート!P86="","",競技者データ入力シート!Q86))</f>
        <v/>
      </c>
      <c r="Y81" s="6" t="str">
        <f>IF(競技者データ入力シート!U86="","",data!AC82)</f>
        <v/>
      </c>
      <c r="Z81" t="str">
        <f>ASC(IF(競技者データ入力シート!U86="","",競技者データ入力シート!V86))</f>
        <v/>
      </c>
      <c r="AC81" s="6" t="str">
        <f>IF(競技者データ入力シート!Z86="","",data!AH82)</f>
        <v/>
      </c>
      <c r="AD81" t="str">
        <f>ASC(IF(競技者データ入力シート!Z86="","",競技者データ入力シート!AA86))</f>
        <v/>
      </c>
      <c r="AG81" s="6" t="str">
        <f>IF(競技者データ入力シート!AE86="","",data!AM82)</f>
        <v/>
      </c>
      <c r="AH81" t="str">
        <f>ASC(IF(競技者データ入力シート!AF86="","",競技者データ入力シート!AF86))</f>
        <v/>
      </c>
      <c r="AP81" s="94" t="str">
        <f>IF(競技者データ入力シート!$X86="","",(VLOOKUP((data!$AC82&amp;data!$AF82),'NANS Data'!$CK$2:$CL$13,2,FALSE)))</f>
        <v/>
      </c>
      <c r="AQ81" s="94" t="str">
        <f>IF(競技者データ入力シート!$X86="","",$B81)</f>
        <v/>
      </c>
      <c r="AR81" s="94" t="str">
        <f>IF(競技者データ入力シート!$X86="","",data!$R82&amp;data!$AF82)</f>
        <v/>
      </c>
      <c r="AS81" s="94"/>
      <c r="AT81" s="94" t="str">
        <f>IF(競技者データ入力シート!$X86="","",data!$R82&amp;data!$AF82)</f>
        <v/>
      </c>
      <c r="AU81" s="94" t="str">
        <f>IF(競技者データ入力シート!$X86="","",data!$R82&amp;data!$AF82)</f>
        <v/>
      </c>
      <c r="AV81" s="6" t="str">
        <f>IF(競技者データ入力シート!X86="","",(COUNTIF($AP$2:AP81,AP81)))</f>
        <v/>
      </c>
      <c r="AW81" s="94" t="str">
        <f t="shared" si="6"/>
        <v/>
      </c>
      <c r="AX81" s="94" t="str">
        <f t="shared" si="7"/>
        <v/>
      </c>
      <c r="AY81" s="94" t="str">
        <f>IF(競技者データ入力シート!$X86="","",'NANS Data'!Y81)</f>
        <v/>
      </c>
      <c r="AZ81" s="94" t="str">
        <f>ASC(IF(競技者データ入力シート!X86="","",競技者データ入力シート!V86))</f>
        <v/>
      </c>
      <c r="BB81" s="94" t="str">
        <f>IF(競技者データ入力シート!$AH86="","",(VLOOKUP((data!$AM82&amp;data!$AP82),'NANS Data'!$CK$2:$CL$13,2,FALSE)))</f>
        <v/>
      </c>
      <c r="BC81" s="94" t="str">
        <f>IF(競技者データ入力シート!AH86="","",B81)</f>
        <v/>
      </c>
      <c r="BD81" s="94" t="str">
        <f>IF(競技者データ入力シート!$AH86="","",data!$R82&amp;data!$AP82)</f>
        <v/>
      </c>
      <c r="BE81" s="94"/>
      <c r="BF81" s="94" t="str">
        <f>IF(競技者データ入力シート!$AH86="","",data!$R82&amp;data!$AP82)</f>
        <v/>
      </c>
      <c r="BG81" s="94" t="str">
        <f>IF(競技者データ入力シート!$AH86="","",data!$R82&amp;data!$AP82)</f>
        <v/>
      </c>
      <c r="BH81" s="94" t="str">
        <f>IF(競技者データ入力シート!AH86="","",COUNTIF('NANS Data'!$BB$2:BB81,'NANS Data'!BB81))</f>
        <v/>
      </c>
      <c r="BI81" s="94" t="str">
        <f t="shared" si="8"/>
        <v/>
      </c>
      <c r="BJ81" s="94" t="str">
        <f t="shared" si="9"/>
        <v/>
      </c>
      <c r="BK81" s="94" t="str">
        <f>IF(競技者データ入力シート!AH86="","",data!AM82)</f>
        <v/>
      </c>
      <c r="BL81" s="94" t="str">
        <f>ASC(IF(競技者データ入力シート!AH86="","",競技者データ入力シート!AF86))</f>
        <v/>
      </c>
    </row>
    <row r="82" spans="2:64">
      <c r="B82" t="str">
        <f>IF(競技者データ入力シート!$C87="","",競技者データ入力シート!$U$1)</f>
        <v/>
      </c>
      <c r="C82" t="str">
        <f>IF(競技者データ入力シート!$C87="","",競技者データ入力シート!$P$1)</f>
        <v/>
      </c>
      <c r="D82" t="str">
        <f>IF(競技者データ入力シート!C87="","",競技者データ入力シート!A87)</f>
        <v/>
      </c>
      <c r="E82" t="str">
        <f>IF(競技者データ入力シート!C87="","",'NANS Data'!C82&amp;'NANS Data'!D82)</f>
        <v/>
      </c>
      <c r="F82" t="str">
        <f>IF(競技者データ入力シート!C87="","",競技者データ入力シート!$U$1)</f>
        <v/>
      </c>
      <c r="I82" t="str">
        <f>ASC(IF(競技者データ入力シート!C87="","",競技者データ入力シート!B87))</f>
        <v/>
      </c>
      <c r="J82" t="str">
        <f>IF(競技者データ入力シート!C87="","",競技者データ入力シート!C87&amp;" "&amp;競技者データ入力シート!D87)</f>
        <v/>
      </c>
      <c r="K82" t="str">
        <f>ASC(IF(競技者データ入力シート!E87="","",競技者データ入力シート!E87&amp;" "&amp;競技者データ入力シート!F87))</f>
        <v/>
      </c>
      <c r="L82" t="str">
        <f t="shared" si="5"/>
        <v/>
      </c>
      <c r="M82" t="str">
        <f>ASC(IF(競技者データ入力シート!G87="","",競技者データ入力シート!G87))</f>
        <v/>
      </c>
      <c r="N82" t="str">
        <f>ASC(IF(競技者データ入力シート!O87="","",競技者データ入力シート!O87))</f>
        <v/>
      </c>
      <c r="O82" t="str">
        <f>IF(競技者データ入力シート!I87="","",競技者データ入力シート!I87)</f>
        <v/>
      </c>
      <c r="P82" t="str">
        <f>ASC(IF(競技者データ入力シート!J87="","",競技者データ入力シート!J87))</f>
        <v/>
      </c>
      <c r="Q82" t="str">
        <f>ASC(IF(競技者データ入力シート!K87="","",競技者データ入力シート!K87))</f>
        <v/>
      </c>
      <c r="R82" t="str">
        <f>ASC(IF(競技者データ入力シート!L87="","",競技者データ入力シート!L87))</f>
        <v/>
      </c>
      <c r="S82" t="str">
        <f>IF(競技者データ入力シート!N87="","",競技者データ入力シート!N87)</f>
        <v/>
      </c>
      <c r="T82" t="str">
        <f>ASC(IF(競技者データ入力シート!M87="","",競技者データ入力シート!M87))</f>
        <v/>
      </c>
      <c r="U82" s="6" t="str">
        <f>IF(競技者データ入力シート!P87="","",data!X83)</f>
        <v/>
      </c>
      <c r="V82" t="str">
        <f>ASC(IF(競技者データ入力シート!P87="","",競技者データ入力シート!Q87))</f>
        <v/>
      </c>
      <c r="Y82" s="6" t="str">
        <f>IF(競技者データ入力シート!U87="","",data!AC83)</f>
        <v/>
      </c>
      <c r="Z82" t="str">
        <f>ASC(IF(競技者データ入力シート!U87="","",競技者データ入力シート!V87))</f>
        <v/>
      </c>
      <c r="AC82" s="6" t="str">
        <f>IF(競技者データ入力シート!Z87="","",data!AH83)</f>
        <v/>
      </c>
      <c r="AD82" t="str">
        <f>ASC(IF(競技者データ入力シート!Z87="","",競技者データ入力シート!AA87))</f>
        <v/>
      </c>
      <c r="AG82" s="6" t="str">
        <f>IF(競技者データ入力シート!AE87="","",data!AM83)</f>
        <v/>
      </c>
      <c r="AH82" t="str">
        <f>ASC(IF(競技者データ入力シート!AF87="","",競技者データ入力シート!AF87))</f>
        <v/>
      </c>
      <c r="AP82" s="94" t="str">
        <f>IF(競技者データ入力シート!$X87="","",(VLOOKUP((data!$AC83&amp;data!$AF83),'NANS Data'!$CK$2:$CL$13,2,FALSE)))</f>
        <v/>
      </c>
      <c r="AQ82" s="94" t="str">
        <f>IF(競技者データ入力シート!$X87="","",$B82)</f>
        <v/>
      </c>
      <c r="AR82" s="94" t="str">
        <f>IF(競技者データ入力シート!$X87="","",data!$R83&amp;data!$AF83)</f>
        <v/>
      </c>
      <c r="AS82" s="94"/>
      <c r="AT82" s="94" t="str">
        <f>IF(競技者データ入力シート!$X87="","",data!$R83&amp;data!$AF83)</f>
        <v/>
      </c>
      <c r="AU82" s="94" t="str">
        <f>IF(競技者データ入力シート!$X87="","",data!$R83&amp;data!$AF83)</f>
        <v/>
      </c>
      <c r="AV82" s="6" t="str">
        <f>IF(競技者データ入力シート!X87="","",(COUNTIF($AP$2:AP82,AP82)))</f>
        <v/>
      </c>
      <c r="AW82" s="94" t="str">
        <f t="shared" si="6"/>
        <v/>
      </c>
      <c r="AX82" s="94" t="str">
        <f t="shared" si="7"/>
        <v/>
      </c>
      <c r="AY82" s="94" t="str">
        <f>IF(競技者データ入力シート!$X87="","",'NANS Data'!Y82)</f>
        <v/>
      </c>
      <c r="AZ82" s="94" t="str">
        <f>ASC(IF(競技者データ入力シート!X87="","",競技者データ入力シート!V87))</f>
        <v/>
      </c>
      <c r="BB82" s="94" t="str">
        <f>IF(競技者データ入力シート!$AH87="","",(VLOOKUP((data!$AM83&amp;data!$AP83),'NANS Data'!$CK$2:$CL$13,2,FALSE)))</f>
        <v/>
      </c>
      <c r="BC82" s="94" t="str">
        <f>IF(競技者データ入力シート!AH87="","",B82)</f>
        <v/>
      </c>
      <c r="BD82" s="94" t="str">
        <f>IF(競技者データ入力シート!$AH87="","",data!$R83&amp;data!$AP83)</f>
        <v/>
      </c>
      <c r="BE82" s="94"/>
      <c r="BF82" s="94" t="str">
        <f>IF(競技者データ入力シート!$AH87="","",data!$R83&amp;data!$AP83)</f>
        <v/>
      </c>
      <c r="BG82" s="94" t="str">
        <f>IF(競技者データ入力シート!$AH87="","",data!$R83&amp;data!$AP83)</f>
        <v/>
      </c>
      <c r="BH82" s="94" t="str">
        <f>IF(競技者データ入力シート!AH87="","",COUNTIF('NANS Data'!$BB$2:BB82,'NANS Data'!BB82))</f>
        <v/>
      </c>
      <c r="BI82" s="94" t="str">
        <f t="shared" si="8"/>
        <v/>
      </c>
      <c r="BJ82" s="94" t="str">
        <f t="shared" si="9"/>
        <v/>
      </c>
      <c r="BK82" s="94" t="str">
        <f>IF(競技者データ入力シート!AH87="","",data!AM83)</f>
        <v/>
      </c>
      <c r="BL82" s="94" t="str">
        <f>ASC(IF(競技者データ入力シート!AH87="","",競技者データ入力シート!AF87))</f>
        <v/>
      </c>
    </row>
    <row r="83" spans="2:64">
      <c r="B83" t="str">
        <f>IF(競技者データ入力シート!$C88="","",競技者データ入力シート!$U$1)</f>
        <v/>
      </c>
      <c r="C83" t="str">
        <f>IF(競技者データ入力シート!$C88="","",競技者データ入力シート!$P$1)</f>
        <v/>
      </c>
      <c r="D83" t="str">
        <f>IF(競技者データ入力シート!C88="","",競技者データ入力シート!A88)</f>
        <v/>
      </c>
      <c r="E83" t="str">
        <f>IF(競技者データ入力シート!C88="","",'NANS Data'!C83&amp;'NANS Data'!D83)</f>
        <v/>
      </c>
      <c r="F83" t="str">
        <f>IF(競技者データ入力シート!C88="","",競技者データ入力シート!$U$1)</f>
        <v/>
      </c>
      <c r="I83" t="str">
        <f>ASC(IF(競技者データ入力シート!C88="","",競技者データ入力シート!B88))</f>
        <v/>
      </c>
      <c r="J83" t="str">
        <f>IF(競技者データ入力シート!C88="","",競技者データ入力シート!C88&amp;" "&amp;競技者データ入力シート!D88)</f>
        <v/>
      </c>
      <c r="K83" t="str">
        <f>ASC(IF(競技者データ入力シート!E88="","",競技者データ入力シート!E88&amp;" "&amp;競技者データ入力シート!F88))</f>
        <v/>
      </c>
      <c r="L83" t="str">
        <f t="shared" si="5"/>
        <v/>
      </c>
      <c r="M83" t="str">
        <f>ASC(IF(競技者データ入力シート!G88="","",競技者データ入力シート!G88))</f>
        <v/>
      </c>
      <c r="N83" t="str">
        <f>ASC(IF(競技者データ入力シート!O88="","",競技者データ入力シート!O88))</f>
        <v/>
      </c>
      <c r="O83" t="str">
        <f>IF(競技者データ入力シート!I88="","",競技者データ入力シート!I88)</f>
        <v/>
      </c>
      <c r="P83" t="str">
        <f>ASC(IF(競技者データ入力シート!J88="","",競技者データ入力シート!J88))</f>
        <v/>
      </c>
      <c r="Q83" t="str">
        <f>ASC(IF(競技者データ入力シート!K88="","",競技者データ入力シート!K88))</f>
        <v/>
      </c>
      <c r="R83" t="str">
        <f>ASC(IF(競技者データ入力シート!L88="","",競技者データ入力シート!L88))</f>
        <v/>
      </c>
      <c r="S83" t="str">
        <f>IF(競技者データ入力シート!N88="","",競技者データ入力シート!N88)</f>
        <v/>
      </c>
      <c r="T83" t="str">
        <f>ASC(IF(競技者データ入力シート!M88="","",競技者データ入力シート!M88))</f>
        <v/>
      </c>
      <c r="U83" s="6" t="str">
        <f>IF(競技者データ入力シート!P88="","",data!X84)</f>
        <v/>
      </c>
      <c r="V83" t="str">
        <f>ASC(IF(競技者データ入力シート!P88="","",競技者データ入力シート!Q88))</f>
        <v/>
      </c>
      <c r="Y83" s="6" t="str">
        <f>IF(競技者データ入力シート!U88="","",data!AC84)</f>
        <v/>
      </c>
      <c r="Z83" t="str">
        <f>ASC(IF(競技者データ入力シート!U88="","",競技者データ入力シート!V88))</f>
        <v/>
      </c>
      <c r="AC83" s="6" t="str">
        <f>IF(競技者データ入力シート!Z88="","",data!AH84)</f>
        <v/>
      </c>
      <c r="AD83" t="str">
        <f>ASC(IF(競技者データ入力シート!Z88="","",競技者データ入力シート!AA88))</f>
        <v/>
      </c>
      <c r="AG83" s="6" t="str">
        <f>IF(競技者データ入力シート!AE88="","",data!AM84)</f>
        <v/>
      </c>
      <c r="AH83" t="str">
        <f>ASC(IF(競技者データ入力シート!AF88="","",競技者データ入力シート!AF88))</f>
        <v/>
      </c>
      <c r="AP83" s="94" t="str">
        <f>IF(競技者データ入力シート!$X88="","",(VLOOKUP((data!$AC84&amp;data!$AF84),'NANS Data'!$CK$2:$CL$13,2,FALSE)))</f>
        <v/>
      </c>
      <c r="AQ83" s="94" t="str">
        <f>IF(競技者データ入力シート!$X88="","",$B83)</f>
        <v/>
      </c>
      <c r="AR83" s="94" t="str">
        <f>IF(競技者データ入力シート!$X88="","",data!$R84&amp;data!$AF84)</f>
        <v/>
      </c>
      <c r="AS83" s="94"/>
      <c r="AT83" s="94" t="str">
        <f>IF(競技者データ入力シート!$X88="","",data!$R84&amp;data!$AF84)</f>
        <v/>
      </c>
      <c r="AU83" s="94" t="str">
        <f>IF(競技者データ入力シート!$X88="","",data!$R84&amp;data!$AF84)</f>
        <v/>
      </c>
      <c r="AV83" s="6" t="str">
        <f>IF(競技者データ入力シート!X88="","",(COUNTIF($AP$2:AP83,AP83)))</f>
        <v/>
      </c>
      <c r="AW83" s="94" t="str">
        <f t="shared" si="6"/>
        <v/>
      </c>
      <c r="AX83" s="94" t="str">
        <f t="shared" si="7"/>
        <v/>
      </c>
      <c r="AY83" s="94" t="str">
        <f>IF(競技者データ入力シート!$X88="","",'NANS Data'!Y83)</f>
        <v/>
      </c>
      <c r="AZ83" s="94" t="str">
        <f>ASC(IF(競技者データ入力シート!X88="","",競技者データ入力シート!V88))</f>
        <v/>
      </c>
      <c r="BB83" s="94" t="str">
        <f>IF(競技者データ入力シート!$AH88="","",(VLOOKUP((data!$AM84&amp;data!$AP84),'NANS Data'!$CK$2:$CL$13,2,FALSE)))</f>
        <v/>
      </c>
      <c r="BC83" s="94" t="str">
        <f>IF(競技者データ入力シート!AH88="","",B83)</f>
        <v/>
      </c>
      <c r="BD83" s="94" t="str">
        <f>IF(競技者データ入力シート!$AH88="","",data!$R84&amp;data!$AP84)</f>
        <v/>
      </c>
      <c r="BE83" s="94"/>
      <c r="BF83" s="94" t="str">
        <f>IF(競技者データ入力シート!$AH88="","",data!$R84&amp;data!$AP84)</f>
        <v/>
      </c>
      <c r="BG83" s="94" t="str">
        <f>IF(競技者データ入力シート!$AH88="","",data!$R84&amp;data!$AP84)</f>
        <v/>
      </c>
      <c r="BH83" s="94" t="str">
        <f>IF(競技者データ入力シート!AH88="","",COUNTIF('NANS Data'!$BB$2:BB83,'NANS Data'!BB83))</f>
        <v/>
      </c>
      <c r="BI83" s="94" t="str">
        <f t="shared" si="8"/>
        <v/>
      </c>
      <c r="BJ83" s="94" t="str">
        <f t="shared" si="9"/>
        <v/>
      </c>
      <c r="BK83" s="94" t="str">
        <f>IF(競技者データ入力シート!AH88="","",data!AM84)</f>
        <v/>
      </c>
      <c r="BL83" s="94" t="str">
        <f>ASC(IF(競技者データ入力シート!AH88="","",競技者データ入力シート!AF88))</f>
        <v/>
      </c>
    </row>
    <row r="84" spans="2:64">
      <c r="B84" t="str">
        <f>IF(競技者データ入力シート!$C89="","",競技者データ入力シート!$U$1)</f>
        <v/>
      </c>
      <c r="C84" t="str">
        <f>IF(競技者データ入力シート!$C89="","",競技者データ入力シート!$P$1)</f>
        <v/>
      </c>
      <c r="D84" t="str">
        <f>IF(競技者データ入力シート!C89="","",競技者データ入力シート!A89)</f>
        <v/>
      </c>
      <c r="E84" t="str">
        <f>IF(競技者データ入力シート!C89="","",'NANS Data'!C84&amp;'NANS Data'!D84)</f>
        <v/>
      </c>
      <c r="F84" t="str">
        <f>IF(競技者データ入力シート!C89="","",競技者データ入力シート!$U$1)</f>
        <v/>
      </c>
      <c r="I84" t="str">
        <f>ASC(IF(競技者データ入力シート!C89="","",競技者データ入力シート!B89))</f>
        <v/>
      </c>
      <c r="J84" t="str">
        <f>IF(競技者データ入力シート!C89="","",競技者データ入力シート!C89&amp;" "&amp;競技者データ入力シート!D89)</f>
        <v/>
      </c>
      <c r="K84" t="str">
        <f>ASC(IF(競技者データ入力シート!E89="","",競技者データ入力シート!E89&amp;" "&amp;競技者データ入力シート!F89))</f>
        <v/>
      </c>
      <c r="L84" t="str">
        <f t="shared" si="5"/>
        <v/>
      </c>
      <c r="M84" t="str">
        <f>ASC(IF(競技者データ入力シート!G89="","",競技者データ入力シート!G89))</f>
        <v/>
      </c>
      <c r="N84" t="str">
        <f>ASC(IF(競技者データ入力シート!O89="","",競技者データ入力シート!O89))</f>
        <v/>
      </c>
      <c r="O84" t="str">
        <f>IF(競技者データ入力シート!I89="","",競技者データ入力シート!I89)</f>
        <v/>
      </c>
      <c r="P84" t="str">
        <f>ASC(IF(競技者データ入力シート!J89="","",競技者データ入力シート!J89))</f>
        <v/>
      </c>
      <c r="Q84" t="str">
        <f>ASC(IF(競技者データ入力シート!K89="","",競技者データ入力シート!K89))</f>
        <v/>
      </c>
      <c r="R84" t="str">
        <f>ASC(IF(競技者データ入力シート!L89="","",競技者データ入力シート!L89))</f>
        <v/>
      </c>
      <c r="S84" t="str">
        <f>IF(競技者データ入力シート!N89="","",競技者データ入力シート!N89)</f>
        <v/>
      </c>
      <c r="T84" t="str">
        <f>ASC(IF(競技者データ入力シート!M89="","",競技者データ入力シート!M89))</f>
        <v/>
      </c>
      <c r="U84" s="6" t="str">
        <f>IF(競技者データ入力シート!P89="","",data!X85)</f>
        <v/>
      </c>
      <c r="V84" t="str">
        <f>ASC(IF(競技者データ入力シート!P89="","",競技者データ入力シート!Q89))</f>
        <v/>
      </c>
      <c r="Y84" s="6" t="str">
        <f>IF(競技者データ入力シート!U89="","",data!AC85)</f>
        <v/>
      </c>
      <c r="Z84" t="str">
        <f>ASC(IF(競技者データ入力シート!U89="","",競技者データ入力シート!V89))</f>
        <v/>
      </c>
      <c r="AC84" s="6" t="str">
        <f>IF(競技者データ入力シート!Z89="","",data!AH85)</f>
        <v/>
      </c>
      <c r="AD84" t="str">
        <f>ASC(IF(競技者データ入力シート!Z89="","",競技者データ入力シート!AA89))</f>
        <v/>
      </c>
      <c r="AG84" s="6" t="str">
        <f>IF(競技者データ入力シート!AE89="","",data!AM85)</f>
        <v/>
      </c>
      <c r="AH84" t="str">
        <f>ASC(IF(競技者データ入力シート!AF89="","",競技者データ入力シート!AF89))</f>
        <v/>
      </c>
      <c r="AP84" s="94" t="str">
        <f>IF(競技者データ入力シート!$X89="","",(VLOOKUP((data!$AC85&amp;data!$AF85),'NANS Data'!$CK$2:$CL$13,2,FALSE)))</f>
        <v/>
      </c>
      <c r="AQ84" s="94" t="str">
        <f>IF(競技者データ入力シート!$X89="","",$B84)</f>
        <v/>
      </c>
      <c r="AR84" s="94" t="str">
        <f>IF(競技者データ入力シート!$X89="","",data!$R85&amp;data!$AF85)</f>
        <v/>
      </c>
      <c r="AS84" s="94"/>
      <c r="AT84" s="94" t="str">
        <f>IF(競技者データ入力シート!$X89="","",data!$R85&amp;data!$AF85)</f>
        <v/>
      </c>
      <c r="AU84" s="94" t="str">
        <f>IF(競技者データ入力シート!$X89="","",data!$R85&amp;data!$AF85)</f>
        <v/>
      </c>
      <c r="AV84" s="6" t="str">
        <f>IF(競技者データ入力シート!X89="","",(COUNTIF($AP$2:AP84,AP84)))</f>
        <v/>
      </c>
      <c r="AW84" s="94" t="str">
        <f t="shared" si="6"/>
        <v/>
      </c>
      <c r="AX84" s="94" t="str">
        <f t="shared" si="7"/>
        <v/>
      </c>
      <c r="AY84" s="94" t="str">
        <f>IF(競技者データ入力シート!$X89="","",'NANS Data'!Y84)</f>
        <v/>
      </c>
      <c r="AZ84" s="94" t="str">
        <f>ASC(IF(競技者データ入力シート!X89="","",競技者データ入力シート!V89))</f>
        <v/>
      </c>
      <c r="BB84" s="94" t="str">
        <f>IF(競技者データ入力シート!$AH89="","",(VLOOKUP((data!$AM85&amp;data!$AP85),'NANS Data'!$CK$2:$CL$13,2,FALSE)))</f>
        <v/>
      </c>
      <c r="BC84" s="94" t="str">
        <f>IF(競技者データ入力シート!AH89="","",B84)</f>
        <v/>
      </c>
      <c r="BD84" s="94" t="str">
        <f>IF(競技者データ入力シート!$AH89="","",data!$R85&amp;data!$AP85)</f>
        <v/>
      </c>
      <c r="BE84" s="94"/>
      <c r="BF84" s="94" t="str">
        <f>IF(競技者データ入力シート!$AH89="","",data!$R85&amp;data!$AP85)</f>
        <v/>
      </c>
      <c r="BG84" s="94" t="str">
        <f>IF(競技者データ入力シート!$AH89="","",data!$R85&amp;data!$AP85)</f>
        <v/>
      </c>
      <c r="BH84" s="94" t="str">
        <f>IF(競技者データ入力シート!AH89="","",COUNTIF('NANS Data'!$BB$2:BB84,'NANS Data'!BB84))</f>
        <v/>
      </c>
      <c r="BI84" s="94" t="str">
        <f t="shared" si="8"/>
        <v/>
      </c>
      <c r="BJ84" s="94" t="str">
        <f t="shared" si="9"/>
        <v/>
      </c>
      <c r="BK84" s="94" t="str">
        <f>IF(競技者データ入力シート!AH89="","",data!AM85)</f>
        <v/>
      </c>
      <c r="BL84" s="94" t="str">
        <f>ASC(IF(競技者データ入力シート!AH89="","",競技者データ入力シート!AF89))</f>
        <v/>
      </c>
    </row>
    <row r="85" spans="2:64">
      <c r="B85" t="str">
        <f>IF(競技者データ入力シート!$C90="","",競技者データ入力シート!$U$1)</f>
        <v/>
      </c>
      <c r="C85" t="str">
        <f>IF(競技者データ入力シート!$C90="","",競技者データ入力シート!$P$1)</f>
        <v/>
      </c>
      <c r="D85" t="str">
        <f>IF(競技者データ入力シート!C90="","",競技者データ入力シート!A90)</f>
        <v/>
      </c>
      <c r="E85" t="str">
        <f>IF(競技者データ入力シート!C90="","",'NANS Data'!C85&amp;'NANS Data'!D85)</f>
        <v/>
      </c>
      <c r="F85" t="str">
        <f>IF(競技者データ入力シート!C90="","",競技者データ入力シート!$U$1)</f>
        <v/>
      </c>
      <c r="I85" t="str">
        <f>ASC(IF(競技者データ入力シート!C90="","",競技者データ入力シート!B90))</f>
        <v/>
      </c>
      <c r="J85" t="str">
        <f>IF(競技者データ入力シート!C90="","",競技者データ入力シート!C90&amp;" "&amp;競技者データ入力シート!D90)</f>
        <v/>
      </c>
      <c r="K85" t="str">
        <f>ASC(IF(競技者データ入力シート!E90="","",競技者データ入力シート!E90&amp;" "&amp;競技者データ入力シート!F90))</f>
        <v/>
      </c>
      <c r="L85" t="str">
        <f t="shared" si="5"/>
        <v/>
      </c>
      <c r="M85" t="str">
        <f>ASC(IF(競技者データ入力シート!G90="","",競技者データ入力シート!G90))</f>
        <v/>
      </c>
      <c r="N85" t="str">
        <f>ASC(IF(競技者データ入力シート!O90="","",競技者データ入力シート!O90))</f>
        <v/>
      </c>
      <c r="O85" t="str">
        <f>IF(競技者データ入力シート!I90="","",競技者データ入力シート!I90)</f>
        <v/>
      </c>
      <c r="P85" t="str">
        <f>ASC(IF(競技者データ入力シート!J90="","",競技者データ入力シート!J90))</f>
        <v/>
      </c>
      <c r="Q85" t="str">
        <f>ASC(IF(競技者データ入力シート!K90="","",競技者データ入力シート!K90))</f>
        <v/>
      </c>
      <c r="R85" t="str">
        <f>ASC(IF(競技者データ入力シート!L90="","",競技者データ入力シート!L90))</f>
        <v/>
      </c>
      <c r="S85" t="str">
        <f>IF(競技者データ入力シート!N90="","",競技者データ入力シート!N90)</f>
        <v/>
      </c>
      <c r="T85" t="str">
        <f>ASC(IF(競技者データ入力シート!M90="","",競技者データ入力シート!M90))</f>
        <v/>
      </c>
      <c r="U85" s="6" t="str">
        <f>IF(競技者データ入力シート!P90="","",data!X86)</f>
        <v/>
      </c>
      <c r="V85" t="str">
        <f>ASC(IF(競技者データ入力シート!P90="","",競技者データ入力シート!Q90))</f>
        <v/>
      </c>
      <c r="Y85" s="6" t="str">
        <f>IF(競技者データ入力シート!U90="","",data!AC86)</f>
        <v/>
      </c>
      <c r="Z85" t="str">
        <f>ASC(IF(競技者データ入力シート!U90="","",競技者データ入力シート!V90))</f>
        <v/>
      </c>
      <c r="AC85" s="6" t="str">
        <f>IF(競技者データ入力シート!Z90="","",data!AH86)</f>
        <v/>
      </c>
      <c r="AD85" t="str">
        <f>ASC(IF(競技者データ入力シート!Z90="","",競技者データ入力シート!AA90))</f>
        <v/>
      </c>
      <c r="AG85" s="6" t="str">
        <f>IF(競技者データ入力シート!AE90="","",data!AM86)</f>
        <v/>
      </c>
      <c r="AH85" t="str">
        <f>ASC(IF(競技者データ入力シート!AF90="","",競技者データ入力シート!AF90))</f>
        <v/>
      </c>
      <c r="AP85" s="94" t="str">
        <f>IF(競技者データ入力シート!$X90="","",(VLOOKUP((data!$AC86&amp;data!$AF86),'NANS Data'!$CK$2:$CL$13,2,FALSE)))</f>
        <v/>
      </c>
      <c r="AQ85" s="94" t="str">
        <f>IF(競技者データ入力シート!$X90="","",$B85)</f>
        <v/>
      </c>
      <c r="AR85" s="94" t="str">
        <f>IF(競技者データ入力シート!$X90="","",data!$R86&amp;data!$AF86)</f>
        <v/>
      </c>
      <c r="AS85" s="94"/>
      <c r="AT85" s="94" t="str">
        <f>IF(競技者データ入力シート!$X90="","",data!$R86&amp;data!$AF86)</f>
        <v/>
      </c>
      <c r="AU85" s="94" t="str">
        <f>IF(競技者データ入力シート!$X90="","",data!$R86&amp;data!$AF86)</f>
        <v/>
      </c>
      <c r="AV85" s="6" t="str">
        <f>IF(競技者データ入力シート!X90="","",(COUNTIF($AP$2:AP85,AP85)))</f>
        <v/>
      </c>
      <c r="AW85" s="94" t="str">
        <f t="shared" si="6"/>
        <v/>
      </c>
      <c r="AX85" s="94" t="str">
        <f t="shared" si="7"/>
        <v/>
      </c>
      <c r="AY85" s="94" t="str">
        <f>IF(競技者データ入力シート!$X90="","",'NANS Data'!Y85)</f>
        <v/>
      </c>
      <c r="AZ85" s="94" t="str">
        <f>ASC(IF(競技者データ入力シート!X90="","",競技者データ入力シート!V90))</f>
        <v/>
      </c>
      <c r="BB85" s="94" t="str">
        <f>IF(競技者データ入力シート!$AH90="","",(VLOOKUP((data!$AM86&amp;data!$AP86),'NANS Data'!$CK$2:$CL$13,2,FALSE)))</f>
        <v/>
      </c>
      <c r="BC85" s="94" t="str">
        <f>IF(競技者データ入力シート!AH90="","",B85)</f>
        <v/>
      </c>
      <c r="BD85" s="94" t="str">
        <f>IF(競技者データ入力シート!$AH90="","",data!$R86&amp;data!$AP86)</f>
        <v/>
      </c>
      <c r="BE85" s="94"/>
      <c r="BF85" s="94" t="str">
        <f>IF(競技者データ入力シート!$AH90="","",data!$R86&amp;data!$AP86)</f>
        <v/>
      </c>
      <c r="BG85" s="94" t="str">
        <f>IF(競技者データ入力シート!$AH90="","",data!$R86&amp;data!$AP86)</f>
        <v/>
      </c>
      <c r="BH85" s="94" t="str">
        <f>IF(競技者データ入力シート!AH90="","",COUNTIF('NANS Data'!$BB$2:BB85,'NANS Data'!BB85))</f>
        <v/>
      </c>
      <c r="BI85" s="94" t="str">
        <f t="shared" si="8"/>
        <v/>
      </c>
      <c r="BJ85" s="94" t="str">
        <f t="shared" si="9"/>
        <v/>
      </c>
      <c r="BK85" s="94" t="str">
        <f>IF(競技者データ入力シート!AH90="","",data!AM86)</f>
        <v/>
      </c>
      <c r="BL85" s="94" t="str">
        <f>ASC(IF(競技者データ入力シート!AH90="","",競技者データ入力シート!AF90))</f>
        <v/>
      </c>
    </row>
    <row r="86" spans="2:64">
      <c r="B86" t="str">
        <f>IF(競技者データ入力シート!$C91="","",競技者データ入力シート!$U$1)</f>
        <v/>
      </c>
      <c r="C86" t="str">
        <f>IF(競技者データ入力シート!$C91="","",競技者データ入力シート!$P$1)</f>
        <v/>
      </c>
      <c r="D86" t="str">
        <f>IF(競技者データ入力シート!C91="","",競技者データ入力シート!A91)</f>
        <v/>
      </c>
      <c r="E86" t="str">
        <f>IF(競技者データ入力シート!C91="","",'NANS Data'!C86&amp;'NANS Data'!D86)</f>
        <v/>
      </c>
      <c r="F86" t="str">
        <f>IF(競技者データ入力シート!C91="","",競技者データ入力シート!$U$1)</f>
        <v/>
      </c>
      <c r="I86" t="str">
        <f>ASC(IF(競技者データ入力シート!C91="","",競技者データ入力シート!B91))</f>
        <v/>
      </c>
      <c r="J86" t="str">
        <f>IF(競技者データ入力シート!C91="","",競技者データ入力シート!C91&amp;" "&amp;競技者データ入力シート!D91)</f>
        <v/>
      </c>
      <c r="K86" t="str">
        <f>ASC(IF(競技者データ入力シート!E91="","",競技者データ入力シート!E91&amp;" "&amp;競技者データ入力シート!F91))</f>
        <v/>
      </c>
      <c r="L86" t="str">
        <f t="shared" si="5"/>
        <v/>
      </c>
      <c r="M86" t="str">
        <f>ASC(IF(競技者データ入力シート!G91="","",競技者データ入力シート!G91))</f>
        <v/>
      </c>
      <c r="N86" t="str">
        <f>ASC(IF(競技者データ入力シート!O91="","",競技者データ入力シート!O91))</f>
        <v/>
      </c>
      <c r="O86" t="str">
        <f>IF(競技者データ入力シート!I91="","",競技者データ入力シート!I91)</f>
        <v/>
      </c>
      <c r="P86" t="str">
        <f>ASC(IF(競技者データ入力シート!J91="","",競技者データ入力シート!J91))</f>
        <v/>
      </c>
      <c r="Q86" t="str">
        <f>ASC(IF(競技者データ入力シート!K91="","",競技者データ入力シート!K91))</f>
        <v/>
      </c>
      <c r="R86" t="str">
        <f>ASC(IF(競技者データ入力シート!L91="","",競技者データ入力シート!L91))</f>
        <v/>
      </c>
      <c r="S86" t="str">
        <f>IF(競技者データ入力シート!N91="","",競技者データ入力シート!N91)</f>
        <v/>
      </c>
      <c r="T86" t="str">
        <f>ASC(IF(競技者データ入力シート!M91="","",競技者データ入力シート!M91))</f>
        <v/>
      </c>
      <c r="U86" s="6" t="str">
        <f>IF(競技者データ入力シート!P91="","",data!X87)</f>
        <v/>
      </c>
      <c r="V86" t="str">
        <f>ASC(IF(競技者データ入力シート!P91="","",競技者データ入力シート!Q91))</f>
        <v/>
      </c>
      <c r="Y86" s="6" t="str">
        <f>IF(競技者データ入力シート!U91="","",data!AC87)</f>
        <v/>
      </c>
      <c r="Z86" t="str">
        <f>ASC(IF(競技者データ入力シート!U91="","",競技者データ入力シート!V91))</f>
        <v/>
      </c>
      <c r="AC86" s="6" t="str">
        <f>IF(競技者データ入力シート!Z91="","",data!AH87)</f>
        <v/>
      </c>
      <c r="AD86" t="str">
        <f>ASC(IF(競技者データ入力シート!Z91="","",競技者データ入力シート!AA91))</f>
        <v/>
      </c>
      <c r="AG86" s="6" t="str">
        <f>IF(競技者データ入力シート!AE91="","",data!AM87)</f>
        <v/>
      </c>
      <c r="AH86" t="str">
        <f>ASC(IF(競技者データ入力シート!AF91="","",競技者データ入力シート!AF91))</f>
        <v/>
      </c>
      <c r="AP86" s="94" t="str">
        <f>IF(競技者データ入力シート!$X91="","",(VLOOKUP((data!$AC87&amp;data!$AF87),'NANS Data'!$CK$2:$CL$13,2,FALSE)))</f>
        <v/>
      </c>
      <c r="AQ86" s="94" t="str">
        <f>IF(競技者データ入力シート!$X91="","",$B86)</f>
        <v/>
      </c>
      <c r="AR86" s="94" t="str">
        <f>IF(競技者データ入力シート!$X91="","",data!$R87&amp;data!$AF87)</f>
        <v/>
      </c>
      <c r="AS86" s="94"/>
      <c r="AT86" s="94" t="str">
        <f>IF(競技者データ入力シート!$X91="","",data!$R87&amp;data!$AF87)</f>
        <v/>
      </c>
      <c r="AU86" s="94" t="str">
        <f>IF(競技者データ入力シート!$X91="","",data!$R87&amp;data!$AF87)</f>
        <v/>
      </c>
      <c r="AV86" s="6" t="str">
        <f>IF(競技者データ入力シート!X91="","",(COUNTIF($AP$2:AP86,AP86)))</f>
        <v/>
      </c>
      <c r="AW86" s="94" t="str">
        <f t="shared" si="6"/>
        <v/>
      </c>
      <c r="AX86" s="94" t="str">
        <f t="shared" si="7"/>
        <v/>
      </c>
      <c r="AY86" s="94" t="str">
        <f>IF(競技者データ入力シート!$X91="","",'NANS Data'!Y86)</f>
        <v/>
      </c>
      <c r="AZ86" s="94" t="str">
        <f>ASC(IF(競技者データ入力シート!X91="","",競技者データ入力シート!V91))</f>
        <v/>
      </c>
      <c r="BB86" s="94" t="str">
        <f>IF(競技者データ入力シート!$AH91="","",(VLOOKUP((data!$AM87&amp;data!$AP87),'NANS Data'!$CK$2:$CL$13,2,FALSE)))</f>
        <v/>
      </c>
      <c r="BC86" s="94" t="str">
        <f>IF(競技者データ入力シート!AH91="","",B86)</f>
        <v/>
      </c>
      <c r="BD86" s="94" t="str">
        <f>IF(競技者データ入力シート!$AH91="","",data!$R87&amp;data!$AP87)</f>
        <v/>
      </c>
      <c r="BE86" s="94"/>
      <c r="BF86" s="94" t="str">
        <f>IF(競技者データ入力シート!$AH91="","",data!$R87&amp;data!$AP87)</f>
        <v/>
      </c>
      <c r="BG86" s="94" t="str">
        <f>IF(競技者データ入力シート!$AH91="","",data!$R87&amp;data!$AP87)</f>
        <v/>
      </c>
      <c r="BH86" s="94" t="str">
        <f>IF(競技者データ入力シート!AH91="","",COUNTIF('NANS Data'!$BB$2:BB86,'NANS Data'!BB86))</f>
        <v/>
      </c>
      <c r="BI86" s="94" t="str">
        <f t="shared" si="8"/>
        <v/>
      </c>
      <c r="BJ86" s="94" t="str">
        <f t="shared" si="9"/>
        <v/>
      </c>
      <c r="BK86" s="94" t="str">
        <f>IF(競技者データ入力シート!AH91="","",data!AM87)</f>
        <v/>
      </c>
      <c r="BL86" s="94" t="str">
        <f>ASC(IF(競技者データ入力シート!AH91="","",競技者データ入力シート!AF91))</f>
        <v/>
      </c>
    </row>
    <row r="87" spans="2:64">
      <c r="B87" t="str">
        <f>IF(競技者データ入力シート!$C92="","",競技者データ入力シート!$U$1)</f>
        <v/>
      </c>
      <c r="C87" t="str">
        <f>IF(競技者データ入力シート!$C92="","",競技者データ入力シート!$P$1)</f>
        <v/>
      </c>
      <c r="D87" t="str">
        <f>IF(競技者データ入力シート!C92="","",競技者データ入力シート!A92)</f>
        <v/>
      </c>
      <c r="E87" t="str">
        <f>IF(競技者データ入力シート!C92="","",'NANS Data'!C87&amp;'NANS Data'!D87)</f>
        <v/>
      </c>
      <c r="F87" t="str">
        <f>IF(競技者データ入力シート!C92="","",競技者データ入力シート!$U$1)</f>
        <v/>
      </c>
      <c r="I87" t="str">
        <f>ASC(IF(競技者データ入力シート!C92="","",競技者データ入力シート!B92))</f>
        <v/>
      </c>
      <c r="J87" t="str">
        <f>IF(競技者データ入力シート!C92="","",競技者データ入力シート!C92&amp;" "&amp;競技者データ入力シート!D92)</f>
        <v/>
      </c>
      <c r="K87" t="str">
        <f>ASC(IF(競技者データ入力シート!E92="","",競技者データ入力シート!E92&amp;" "&amp;競技者データ入力シート!F92))</f>
        <v/>
      </c>
      <c r="L87" t="str">
        <f t="shared" si="5"/>
        <v/>
      </c>
      <c r="M87" t="str">
        <f>ASC(IF(競技者データ入力シート!G92="","",競技者データ入力シート!G92))</f>
        <v/>
      </c>
      <c r="N87" t="str">
        <f>ASC(IF(競技者データ入力シート!O92="","",競技者データ入力シート!O92))</f>
        <v/>
      </c>
      <c r="O87" t="str">
        <f>IF(競技者データ入力シート!I92="","",競技者データ入力シート!I92)</f>
        <v/>
      </c>
      <c r="P87" t="str">
        <f>ASC(IF(競技者データ入力シート!J92="","",競技者データ入力シート!J92))</f>
        <v/>
      </c>
      <c r="Q87" t="str">
        <f>ASC(IF(競技者データ入力シート!K92="","",競技者データ入力シート!K92))</f>
        <v/>
      </c>
      <c r="R87" t="str">
        <f>ASC(IF(競技者データ入力シート!L92="","",競技者データ入力シート!L92))</f>
        <v/>
      </c>
      <c r="S87" t="str">
        <f>IF(競技者データ入力シート!N92="","",競技者データ入力シート!N92)</f>
        <v/>
      </c>
      <c r="T87" t="str">
        <f>ASC(IF(競技者データ入力シート!M92="","",競技者データ入力シート!M92))</f>
        <v/>
      </c>
      <c r="U87" s="6" t="str">
        <f>IF(競技者データ入力シート!P92="","",data!X88)</f>
        <v/>
      </c>
      <c r="V87" t="str">
        <f>ASC(IF(競技者データ入力シート!P92="","",競技者データ入力シート!Q92))</f>
        <v/>
      </c>
      <c r="Y87" s="6" t="str">
        <f>IF(競技者データ入力シート!U92="","",data!AC88)</f>
        <v/>
      </c>
      <c r="Z87" t="str">
        <f>ASC(IF(競技者データ入力シート!U92="","",競技者データ入力シート!V92))</f>
        <v/>
      </c>
      <c r="AC87" s="6" t="str">
        <f>IF(競技者データ入力シート!Z92="","",data!AH88)</f>
        <v/>
      </c>
      <c r="AD87" t="str">
        <f>ASC(IF(競技者データ入力シート!Z92="","",競技者データ入力シート!AA92))</f>
        <v/>
      </c>
      <c r="AG87" s="6" t="str">
        <f>IF(競技者データ入力シート!AE92="","",data!AM88)</f>
        <v/>
      </c>
      <c r="AH87" t="str">
        <f>ASC(IF(競技者データ入力シート!AF92="","",競技者データ入力シート!AF92))</f>
        <v/>
      </c>
      <c r="AP87" s="94" t="str">
        <f>IF(競技者データ入力シート!$X92="","",(VLOOKUP((data!$AC88&amp;data!$AF88),'NANS Data'!$CK$2:$CL$13,2,FALSE)))</f>
        <v/>
      </c>
      <c r="AQ87" s="94" t="str">
        <f>IF(競技者データ入力シート!$X92="","",$B87)</f>
        <v/>
      </c>
      <c r="AR87" s="94" t="str">
        <f>IF(競技者データ入力シート!$X92="","",data!$R88&amp;data!$AF88)</f>
        <v/>
      </c>
      <c r="AS87" s="94"/>
      <c r="AT87" s="94" t="str">
        <f>IF(競技者データ入力シート!$X92="","",data!$R88&amp;data!$AF88)</f>
        <v/>
      </c>
      <c r="AU87" s="94" t="str">
        <f>IF(競技者データ入力シート!$X92="","",data!$R88&amp;data!$AF88)</f>
        <v/>
      </c>
      <c r="AV87" s="6" t="str">
        <f>IF(競技者データ入力シート!X92="","",(COUNTIF($AP$2:AP87,AP87)))</f>
        <v/>
      </c>
      <c r="AW87" s="94" t="str">
        <f t="shared" si="6"/>
        <v/>
      </c>
      <c r="AX87" s="94" t="str">
        <f t="shared" si="7"/>
        <v/>
      </c>
      <c r="AY87" s="94" t="str">
        <f>IF(競技者データ入力シート!$X92="","",'NANS Data'!Y87)</f>
        <v/>
      </c>
      <c r="AZ87" s="94" t="str">
        <f>ASC(IF(競技者データ入力シート!X92="","",競技者データ入力シート!V92))</f>
        <v/>
      </c>
      <c r="BB87" s="94" t="str">
        <f>IF(競技者データ入力シート!$AH92="","",(VLOOKUP((data!$AM88&amp;data!$AP88),'NANS Data'!$CK$2:$CL$13,2,FALSE)))</f>
        <v/>
      </c>
      <c r="BC87" s="94" t="str">
        <f>IF(競技者データ入力シート!AH92="","",B87)</f>
        <v/>
      </c>
      <c r="BD87" s="94" t="str">
        <f>IF(競技者データ入力シート!$AH92="","",data!$R88&amp;data!$AP88)</f>
        <v/>
      </c>
      <c r="BE87" s="94"/>
      <c r="BF87" s="94" t="str">
        <f>IF(競技者データ入力シート!$AH92="","",data!$R88&amp;data!$AP88)</f>
        <v/>
      </c>
      <c r="BG87" s="94" t="str">
        <f>IF(競技者データ入力シート!$AH92="","",data!$R88&amp;data!$AP88)</f>
        <v/>
      </c>
      <c r="BH87" s="94" t="str">
        <f>IF(競技者データ入力シート!AH92="","",COUNTIF('NANS Data'!$BB$2:BB87,'NANS Data'!BB87))</f>
        <v/>
      </c>
      <c r="BI87" s="94" t="str">
        <f t="shared" si="8"/>
        <v/>
      </c>
      <c r="BJ87" s="94" t="str">
        <f t="shared" si="9"/>
        <v/>
      </c>
      <c r="BK87" s="94" t="str">
        <f>IF(競技者データ入力シート!AH92="","",data!AM88)</f>
        <v/>
      </c>
      <c r="BL87" s="94" t="str">
        <f>ASC(IF(競技者データ入力シート!AH92="","",競技者データ入力シート!AF92))</f>
        <v/>
      </c>
    </row>
    <row r="88" spans="2:64">
      <c r="B88" t="str">
        <f>IF(競技者データ入力シート!$C93="","",競技者データ入力シート!$U$1)</f>
        <v/>
      </c>
      <c r="C88" t="str">
        <f>IF(競技者データ入力シート!$C93="","",競技者データ入力シート!$P$1)</f>
        <v/>
      </c>
      <c r="D88" t="str">
        <f>IF(競技者データ入力シート!C93="","",競技者データ入力シート!A93)</f>
        <v/>
      </c>
      <c r="E88" t="str">
        <f>IF(競技者データ入力シート!C93="","",'NANS Data'!C88&amp;'NANS Data'!D88)</f>
        <v/>
      </c>
      <c r="F88" t="str">
        <f>IF(競技者データ入力シート!C93="","",競技者データ入力シート!$U$1)</f>
        <v/>
      </c>
      <c r="I88" t="str">
        <f>ASC(IF(競技者データ入力シート!C93="","",競技者データ入力シート!B93))</f>
        <v/>
      </c>
      <c r="J88" t="str">
        <f>IF(競技者データ入力シート!C93="","",競技者データ入力シート!C93&amp;" "&amp;競技者データ入力シート!D93)</f>
        <v/>
      </c>
      <c r="K88" t="str">
        <f>ASC(IF(競技者データ入力シート!E93="","",競技者データ入力シート!E93&amp;" "&amp;競技者データ入力シート!F93))</f>
        <v/>
      </c>
      <c r="L88" t="str">
        <f t="shared" si="5"/>
        <v/>
      </c>
      <c r="M88" t="str">
        <f>ASC(IF(競技者データ入力シート!G93="","",競技者データ入力シート!G93))</f>
        <v/>
      </c>
      <c r="N88" t="str">
        <f>ASC(IF(競技者データ入力シート!O93="","",競技者データ入力シート!O93))</f>
        <v/>
      </c>
      <c r="O88" t="str">
        <f>IF(競技者データ入力シート!I93="","",競技者データ入力シート!I93)</f>
        <v/>
      </c>
      <c r="P88" t="str">
        <f>ASC(IF(競技者データ入力シート!J93="","",競技者データ入力シート!J93))</f>
        <v/>
      </c>
      <c r="Q88" t="str">
        <f>ASC(IF(競技者データ入力シート!K93="","",競技者データ入力シート!K93))</f>
        <v/>
      </c>
      <c r="R88" t="str">
        <f>ASC(IF(競技者データ入力シート!L93="","",競技者データ入力シート!L93))</f>
        <v/>
      </c>
      <c r="S88" t="str">
        <f>IF(競技者データ入力シート!N93="","",競技者データ入力シート!N93)</f>
        <v/>
      </c>
      <c r="T88" t="str">
        <f>ASC(IF(競技者データ入力シート!M93="","",競技者データ入力シート!M93))</f>
        <v/>
      </c>
      <c r="U88" s="6" t="str">
        <f>IF(競技者データ入力シート!P93="","",data!X89)</f>
        <v/>
      </c>
      <c r="V88" t="str">
        <f>ASC(IF(競技者データ入力シート!P93="","",競技者データ入力シート!Q93))</f>
        <v/>
      </c>
      <c r="Y88" s="6" t="str">
        <f>IF(競技者データ入力シート!U93="","",data!AC89)</f>
        <v/>
      </c>
      <c r="Z88" t="str">
        <f>ASC(IF(競技者データ入力シート!U93="","",競技者データ入力シート!V93))</f>
        <v/>
      </c>
      <c r="AC88" s="6" t="str">
        <f>IF(競技者データ入力シート!Z93="","",data!AH89)</f>
        <v/>
      </c>
      <c r="AD88" t="str">
        <f>ASC(IF(競技者データ入力シート!Z93="","",競技者データ入力シート!AA93))</f>
        <v/>
      </c>
      <c r="AG88" s="6" t="str">
        <f>IF(競技者データ入力シート!AE93="","",data!AM89)</f>
        <v/>
      </c>
      <c r="AH88" t="str">
        <f>ASC(IF(競技者データ入力シート!AF93="","",競技者データ入力シート!AF93))</f>
        <v/>
      </c>
      <c r="AP88" s="94" t="str">
        <f>IF(競技者データ入力シート!$X93="","",(VLOOKUP((data!$AC89&amp;data!$AF89),'NANS Data'!$CK$2:$CL$13,2,FALSE)))</f>
        <v/>
      </c>
      <c r="AQ88" s="94" t="str">
        <f>IF(競技者データ入力シート!$X93="","",$B88)</f>
        <v/>
      </c>
      <c r="AR88" s="94" t="str">
        <f>IF(競技者データ入力シート!$X93="","",data!$R89&amp;data!$AF89)</f>
        <v/>
      </c>
      <c r="AS88" s="94"/>
      <c r="AT88" s="94" t="str">
        <f>IF(競技者データ入力シート!$X93="","",data!$R89&amp;data!$AF89)</f>
        <v/>
      </c>
      <c r="AU88" s="94" t="str">
        <f>IF(競技者データ入力シート!$X93="","",data!$R89&amp;data!$AF89)</f>
        <v/>
      </c>
      <c r="AV88" s="6" t="str">
        <f>IF(競技者データ入力シート!X93="","",(COUNTIF($AP$2:AP88,AP88)))</f>
        <v/>
      </c>
      <c r="AW88" s="94" t="str">
        <f t="shared" si="6"/>
        <v/>
      </c>
      <c r="AX88" s="94" t="str">
        <f t="shared" si="7"/>
        <v/>
      </c>
      <c r="AY88" s="94" t="str">
        <f>IF(競技者データ入力シート!$X93="","",'NANS Data'!Y88)</f>
        <v/>
      </c>
      <c r="AZ88" s="94" t="str">
        <f>ASC(IF(競技者データ入力シート!X93="","",競技者データ入力シート!V93))</f>
        <v/>
      </c>
      <c r="BB88" s="94" t="str">
        <f>IF(競技者データ入力シート!$AH93="","",(VLOOKUP((data!$AM89&amp;data!$AP89),'NANS Data'!$CK$2:$CL$13,2,FALSE)))</f>
        <v/>
      </c>
      <c r="BC88" s="94" t="str">
        <f>IF(競技者データ入力シート!AH93="","",B88)</f>
        <v/>
      </c>
      <c r="BD88" s="94" t="str">
        <f>IF(競技者データ入力シート!$AH93="","",data!$R89&amp;data!$AP89)</f>
        <v/>
      </c>
      <c r="BE88" s="94"/>
      <c r="BF88" s="94" t="str">
        <f>IF(競技者データ入力シート!$AH93="","",data!$R89&amp;data!$AP89)</f>
        <v/>
      </c>
      <c r="BG88" s="94" t="str">
        <f>IF(競技者データ入力シート!$AH93="","",data!$R89&amp;data!$AP89)</f>
        <v/>
      </c>
      <c r="BH88" s="94" t="str">
        <f>IF(競技者データ入力シート!AH93="","",COUNTIF('NANS Data'!$BB$2:BB88,'NANS Data'!BB88))</f>
        <v/>
      </c>
      <c r="BI88" s="94" t="str">
        <f t="shared" si="8"/>
        <v/>
      </c>
      <c r="BJ88" s="94" t="str">
        <f t="shared" si="9"/>
        <v/>
      </c>
      <c r="BK88" s="94" t="str">
        <f>IF(競技者データ入力シート!AH93="","",data!AM89)</f>
        <v/>
      </c>
      <c r="BL88" s="94" t="str">
        <f>ASC(IF(競技者データ入力シート!AH93="","",競技者データ入力シート!AF93))</f>
        <v/>
      </c>
    </row>
    <row r="89" spans="2:64">
      <c r="B89" t="str">
        <f>IF(競技者データ入力シート!$C94="","",競技者データ入力シート!$U$1)</f>
        <v/>
      </c>
      <c r="C89" t="str">
        <f>IF(競技者データ入力シート!$C94="","",競技者データ入力シート!$P$1)</f>
        <v/>
      </c>
      <c r="D89" t="str">
        <f>IF(競技者データ入力シート!C94="","",競技者データ入力シート!A94)</f>
        <v/>
      </c>
      <c r="E89" t="str">
        <f>IF(競技者データ入力シート!C94="","",'NANS Data'!C89&amp;'NANS Data'!D89)</f>
        <v/>
      </c>
      <c r="F89" t="str">
        <f>IF(競技者データ入力シート!C94="","",競技者データ入力シート!$U$1)</f>
        <v/>
      </c>
      <c r="I89" t="str">
        <f>ASC(IF(競技者データ入力シート!C94="","",競技者データ入力シート!B94))</f>
        <v/>
      </c>
      <c r="J89" t="str">
        <f>IF(競技者データ入力シート!C94="","",競技者データ入力シート!C94&amp;" "&amp;競技者データ入力シート!D94)</f>
        <v/>
      </c>
      <c r="K89" t="str">
        <f>ASC(IF(競技者データ入力シート!E94="","",競技者データ入力シート!E94&amp;" "&amp;競技者データ入力シート!F94))</f>
        <v/>
      </c>
      <c r="L89" t="str">
        <f t="shared" si="5"/>
        <v/>
      </c>
      <c r="M89" t="str">
        <f>ASC(IF(競技者データ入力シート!G94="","",競技者データ入力シート!G94))</f>
        <v/>
      </c>
      <c r="N89" t="str">
        <f>ASC(IF(競技者データ入力シート!O94="","",競技者データ入力シート!O94))</f>
        <v/>
      </c>
      <c r="O89" t="str">
        <f>IF(競技者データ入力シート!I94="","",競技者データ入力シート!I94)</f>
        <v/>
      </c>
      <c r="P89" t="str">
        <f>ASC(IF(競技者データ入力シート!J94="","",競技者データ入力シート!J94))</f>
        <v/>
      </c>
      <c r="Q89" t="str">
        <f>ASC(IF(競技者データ入力シート!K94="","",競技者データ入力シート!K94))</f>
        <v/>
      </c>
      <c r="R89" t="str">
        <f>ASC(IF(競技者データ入力シート!L94="","",競技者データ入力シート!L94))</f>
        <v/>
      </c>
      <c r="S89" t="str">
        <f>IF(競技者データ入力シート!N94="","",競技者データ入力シート!N94)</f>
        <v/>
      </c>
      <c r="T89" t="str">
        <f>ASC(IF(競技者データ入力シート!M94="","",競技者データ入力シート!M94))</f>
        <v/>
      </c>
      <c r="U89" s="6" t="str">
        <f>IF(競技者データ入力シート!P94="","",data!X90)</f>
        <v/>
      </c>
      <c r="V89" t="str">
        <f>ASC(IF(競技者データ入力シート!P94="","",競技者データ入力シート!Q94))</f>
        <v/>
      </c>
      <c r="Y89" s="6" t="str">
        <f>IF(競技者データ入力シート!U94="","",data!AC90)</f>
        <v/>
      </c>
      <c r="Z89" t="str">
        <f>ASC(IF(競技者データ入力シート!U94="","",競技者データ入力シート!V94))</f>
        <v/>
      </c>
      <c r="AC89" s="6" t="str">
        <f>IF(競技者データ入力シート!Z94="","",data!AH90)</f>
        <v/>
      </c>
      <c r="AD89" t="str">
        <f>ASC(IF(競技者データ入力シート!Z94="","",競技者データ入力シート!AA94))</f>
        <v/>
      </c>
      <c r="AG89" s="6" t="str">
        <f>IF(競技者データ入力シート!AE94="","",data!AM90)</f>
        <v/>
      </c>
      <c r="AH89" t="str">
        <f>ASC(IF(競技者データ入力シート!AF94="","",競技者データ入力シート!AF94))</f>
        <v/>
      </c>
      <c r="AP89" s="94" t="str">
        <f>IF(競技者データ入力シート!$X94="","",(VLOOKUP((data!$AC90&amp;data!$AF90),'NANS Data'!$CK$2:$CL$13,2,FALSE)))</f>
        <v/>
      </c>
      <c r="AQ89" s="94" t="str">
        <f>IF(競技者データ入力シート!$X94="","",$B89)</f>
        <v/>
      </c>
      <c r="AR89" s="94" t="str">
        <f>IF(競技者データ入力シート!$X94="","",data!$R90&amp;data!$AF90)</f>
        <v/>
      </c>
      <c r="AS89" s="94"/>
      <c r="AT89" s="94" t="str">
        <f>IF(競技者データ入力シート!$X94="","",data!$R90&amp;data!$AF90)</f>
        <v/>
      </c>
      <c r="AU89" s="94" t="str">
        <f>IF(競技者データ入力シート!$X94="","",data!$R90&amp;data!$AF90)</f>
        <v/>
      </c>
      <c r="AV89" s="6" t="str">
        <f>IF(競技者データ入力シート!X94="","",(COUNTIF($AP$2:AP89,AP89)))</f>
        <v/>
      </c>
      <c r="AW89" s="94" t="str">
        <f t="shared" si="6"/>
        <v/>
      </c>
      <c r="AX89" s="94" t="str">
        <f t="shared" si="7"/>
        <v/>
      </c>
      <c r="AY89" s="94" t="str">
        <f>IF(競技者データ入力シート!$X94="","",'NANS Data'!Y89)</f>
        <v/>
      </c>
      <c r="AZ89" s="94" t="str">
        <f>ASC(IF(競技者データ入力シート!X94="","",競技者データ入力シート!V94))</f>
        <v/>
      </c>
      <c r="BB89" s="94" t="str">
        <f>IF(競技者データ入力シート!$AH94="","",(VLOOKUP((data!$AM90&amp;data!$AP90),'NANS Data'!$CK$2:$CL$13,2,FALSE)))</f>
        <v/>
      </c>
      <c r="BC89" s="94" t="str">
        <f>IF(競技者データ入力シート!AH94="","",B89)</f>
        <v/>
      </c>
      <c r="BD89" s="94" t="str">
        <f>IF(競技者データ入力シート!$AH94="","",data!$R90&amp;data!$AP90)</f>
        <v/>
      </c>
      <c r="BE89" s="94"/>
      <c r="BF89" s="94" t="str">
        <f>IF(競技者データ入力シート!$AH94="","",data!$R90&amp;data!$AP90)</f>
        <v/>
      </c>
      <c r="BG89" s="94" t="str">
        <f>IF(競技者データ入力シート!$AH94="","",data!$R90&amp;data!$AP90)</f>
        <v/>
      </c>
      <c r="BH89" s="94" t="str">
        <f>IF(競技者データ入力シート!AH94="","",COUNTIF('NANS Data'!$BB$2:BB89,'NANS Data'!BB89))</f>
        <v/>
      </c>
      <c r="BI89" s="94" t="str">
        <f t="shared" si="8"/>
        <v/>
      </c>
      <c r="BJ89" s="94" t="str">
        <f t="shared" si="9"/>
        <v/>
      </c>
      <c r="BK89" s="94" t="str">
        <f>IF(競技者データ入力シート!AH94="","",data!AM90)</f>
        <v/>
      </c>
      <c r="BL89" s="94" t="str">
        <f>ASC(IF(競技者データ入力シート!AH94="","",競技者データ入力シート!AF94))</f>
        <v/>
      </c>
    </row>
    <row r="90" spans="2:64">
      <c r="B90" t="str">
        <f>IF(競技者データ入力シート!$C95="","",競技者データ入力シート!$U$1)</f>
        <v/>
      </c>
      <c r="C90" t="str">
        <f>IF(競技者データ入力シート!$C95="","",競技者データ入力シート!$P$1)</f>
        <v/>
      </c>
      <c r="D90" t="str">
        <f>IF(競技者データ入力シート!C95="","",競技者データ入力シート!A95)</f>
        <v/>
      </c>
      <c r="E90" t="str">
        <f>IF(競技者データ入力シート!C95="","",'NANS Data'!C90&amp;'NANS Data'!D90)</f>
        <v/>
      </c>
      <c r="F90" t="str">
        <f>IF(競技者データ入力シート!C95="","",競技者データ入力シート!$U$1)</f>
        <v/>
      </c>
      <c r="I90" t="str">
        <f>ASC(IF(競技者データ入力シート!C95="","",競技者データ入力シート!B95))</f>
        <v/>
      </c>
      <c r="J90" t="str">
        <f>IF(競技者データ入力シート!C95="","",競技者データ入力シート!C95&amp;" "&amp;競技者データ入力シート!D95)</f>
        <v/>
      </c>
      <c r="K90" t="str">
        <f>ASC(IF(競技者データ入力シート!E95="","",競技者データ入力シート!E95&amp;" "&amp;競技者データ入力シート!F95))</f>
        <v/>
      </c>
      <c r="L90" t="str">
        <f t="shared" si="5"/>
        <v/>
      </c>
      <c r="M90" t="str">
        <f>ASC(IF(競技者データ入力シート!G95="","",競技者データ入力シート!G95))</f>
        <v/>
      </c>
      <c r="N90" t="str">
        <f>ASC(IF(競技者データ入力シート!O95="","",競技者データ入力シート!O95))</f>
        <v/>
      </c>
      <c r="O90" t="str">
        <f>IF(競技者データ入力シート!I95="","",競技者データ入力シート!I95)</f>
        <v/>
      </c>
      <c r="P90" t="str">
        <f>ASC(IF(競技者データ入力シート!J95="","",競技者データ入力シート!J95))</f>
        <v/>
      </c>
      <c r="Q90" t="str">
        <f>ASC(IF(競技者データ入力シート!K95="","",競技者データ入力シート!K95))</f>
        <v/>
      </c>
      <c r="R90" t="str">
        <f>ASC(IF(競技者データ入力シート!L95="","",競技者データ入力シート!L95))</f>
        <v/>
      </c>
      <c r="S90" t="str">
        <f>IF(競技者データ入力シート!N95="","",競技者データ入力シート!N95)</f>
        <v/>
      </c>
      <c r="T90" t="str">
        <f>ASC(IF(競技者データ入力シート!M95="","",競技者データ入力シート!M95))</f>
        <v/>
      </c>
      <c r="U90" s="6" t="str">
        <f>IF(競技者データ入力シート!P95="","",data!X91)</f>
        <v/>
      </c>
      <c r="V90" t="str">
        <f>ASC(IF(競技者データ入力シート!P95="","",競技者データ入力シート!Q95))</f>
        <v/>
      </c>
      <c r="Y90" s="6" t="str">
        <f>IF(競技者データ入力シート!U95="","",data!AC91)</f>
        <v/>
      </c>
      <c r="Z90" t="str">
        <f>ASC(IF(競技者データ入力シート!U95="","",競技者データ入力シート!V95))</f>
        <v/>
      </c>
      <c r="AC90" s="6" t="str">
        <f>IF(競技者データ入力シート!Z95="","",data!AH91)</f>
        <v/>
      </c>
      <c r="AD90" t="str">
        <f>ASC(IF(競技者データ入力シート!Z95="","",競技者データ入力シート!AA95))</f>
        <v/>
      </c>
      <c r="AG90" s="6" t="str">
        <f>IF(競技者データ入力シート!AE95="","",data!AM91)</f>
        <v/>
      </c>
      <c r="AH90" t="str">
        <f>ASC(IF(競技者データ入力シート!AF95="","",競技者データ入力シート!AF95))</f>
        <v/>
      </c>
      <c r="AP90" s="94" t="str">
        <f>IF(競技者データ入力シート!$X95="","",(VLOOKUP((data!$AC91&amp;data!$AF91),'NANS Data'!$CK$2:$CL$13,2,FALSE)))</f>
        <v/>
      </c>
      <c r="AQ90" s="94" t="str">
        <f>IF(競技者データ入力シート!$X95="","",$B90)</f>
        <v/>
      </c>
      <c r="AR90" s="94" t="str">
        <f>IF(競技者データ入力シート!$X95="","",data!$R91&amp;data!$AF91)</f>
        <v/>
      </c>
      <c r="AS90" s="94"/>
      <c r="AT90" s="94" t="str">
        <f>IF(競技者データ入力シート!$X95="","",data!$R91&amp;data!$AF91)</f>
        <v/>
      </c>
      <c r="AU90" s="94" t="str">
        <f>IF(競技者データ入力シート!$X95="","",data!$R91&amp;data!$AF91)</f>
        <v/>
      </c>
      <c r="AV90" s="6" t="str">
        <f>IF(競技者データ入力シート!X95="","",(COUNTIF($AP$2:AP90,AP90)))</f>
        <v/>
      </c>
      <c r="AW90" s="94" t="str">
        <f t="shared" si="6"/>
        <v/>
      </c>
      <c r="AX90" s="94" t="str">
        <f t="shared" si="7"/>
        <v/>
      </c>
      <c r="AY90" s="94" t="str">
        <f>IF(競技者データ入力シート!$X95="","",'NANS Data'!Y90)</f>
        <v/>
      </c>
      <c r="AZ90" s="94" t="str">
        <f>ASC(IF(競技者データ入力シート!X95="","",競技者データ入力シート!V95))</f>
        <v/>
      </c>
      <c r="BB90" s="94" t="str">
        <f>IF(競技者データ入力シート!$AH95="","",(VLOOKUP((data!$AM91&amp;data!$AP91),'NANS Data'!$CK$2:$CL$13,2,FALSE)))</f>
        <v/>
      </c>
      <c r="BC90" s="94" t="str">
        <f>IF(競技者データ入力シート!AH95="","",B90)</f>
        <v/>
      </c>
      <c r="BD90" s="94" t="str">
        <f>IF(競技者データ入力シート!$AH95="","",data!$R91&amp;data!$AP91)</f>
        <v/>
      </c>
      <c r="BE90" s="94"/>
      <c r="BF90" s="94" t="str">
        <f>IF(競技者データ入力シート!$AH95="","",data!$R91&amp;data!$AP91)</f>
        <v/>
      </c>
      <c r="BG90" s="94" t="str">
        <f>IF(競技者データ入力シート!$AH95="","",data!$R91&amp;data!$AP91)</f>
        <v/>
      </c>
      <c r="BH90" s="94" t="str">
        <f>IF(競技者データ入力シート!AH95="","",COUNTIF('NANS Data'!$BB$2:BB90,'NANS Data'!BB90))</f>
        <v/>
      </c>
      <c r="BI90" s="94" t="str">
        <f t="shared" si="8"/>
        <v/>
      </c>
      <c r="BJ90" s="94" t="str">
        <f t="shared" si="9"/>
        <v/>
      </c>
      <c r="BK90" s="94" t="str">
        <f>IF(競技者データ入力シート!AH95="","",data!AM91)</f>
        <v/>
      </c>
      <c r="BL90" s="94" t="str">
        <f>ASC(IF(競技者データ入力シート!AH95="","",競技者データ入力シート!AF95))</f>
        <v/>
      </c>
    </row>
    <row r="91" spans="2:64">
      <c r="B91" t="str">
        <f>IF(競技者データ入力シート!$C96="","",競技者データ入力シート!$U$1)</f>
        <v/>
      </c>
      <c r="C91" t="str">
        <f>IF(競技者データ入力シート!$C96="","",競技者データ入力シート!$P$1)</f>
        <v/>
      </c>
      <c r="D91" t="str">
        <f>IF(競技者データ入力シート!C96="","",競技者データ入力シート!A96)</f>
        <v/>
      </c>
      <c r="E91" t="str">
        <f>IF(競技者データ入力シート!C96="","",'NANS Data'!C91&amp;'NANS Data'!D91)</f>
        <v/>
      </c>
      <c r="F91" t="str">
        <f>IF(競技者データ入力シート!C96="","",競技者データ入力シート!$U$1)</f>
        <v/>
      </c>
      <c r="I91" t="str">
        <f>ASC(IF(競技者データ入力シート!C96="","",競技者データ入力シート!B96))</f>
        <v/>
      </c>
      <c r="J91" t="str">
        <f>IF(競技者データ入力シート!C96="","",競技者データ入力シート!C96&amp;" "&amp;競技者データ入力シート!D96)</f>
        <v/>
      </c>
      <c r="K91" t="str">
        <f>ASC(IF(競技者データ入力シート!E96="","",競技者データ入力シート!E96&amp;" "&amp;競技者データ入力シート!F96))</f>
        <v/>
      </c>
      <c r="L91" t="str">
        <f t="shared" si="5"/>
        <v/>
      </c>
      <c r="M91" t="str">
        <f>ASC(IF(競技者データ入力シート!G96="","",競技者データ入力シート!G96))</f>
        <v/>
      </c>
      <c r="N91" t="str">
        <f>ASC(IF(競技者データ入力シート!O96="","",競技者データ入力シート!O96))</f>
        <v/>
      </c>
      <c r="O91" t="str">
        <f>IF(競技者データ入力シート!I96="","",競技者データ入力シート!I96)</f>
        <v/>
      </c>
      <c r="P91" t="str">
        <f>ASC(IF(競技者データ入力シート!J96="","",競技者データ入力シート!J96))</f>
        <v/>
      </c>
      <c r="Q91" t="str">
        <f>ASC(IF(競技者データ入力シート!K96="","",競技者データ入力シート!K96))</f>
        <v/>
      </c>
      <c r="R91" t="str">
        <f>ASC(IF(競技者データ入力シート!L96="","",競技者データ入力シート!L96))</f>
        <v/>
      </c>
      <c r="S91" t="str">
        <f>IF(競技者データ入力シート!N96="","",競技者データ入力シート!N96)</f>
        <v/>
      </c>
      <c r="T91" t="str">
        <f>ASC(IF(競技者データ入力シート!M96="","",競技者データ入力シート!M96))</f>
        <v/>
      </c>
      <c r="U91" s="6" t="str">
        <f>IF(競技者データ入力シート!P96="","",data!X92)</f>
        <v/>
      </c>
      <c r="V91" t="str">
        <f>ASC(IF(競技者データ入力シート!P96="","",競技者データ入力シート!Q96))</f>
        <v/>
      </c>
      <c r="Y91" s="6" t="str">
        <f>IF(競技者データ入力シート!U96="","",data!AC92)</f>
        <v/>
      </c>
      <c r="Z91" t="str">
        <f>ASC(IF(競技者データ入力シート!U96="","",競技者データ入力シート!V96))</f>
        <v/>
      </c>
      <c r="AC91" s="6" t="str">
        <f>IF(競技者データ入力シート!Z96="","",data!AH92)</f>
        <v/>
      </c>
      <c r="AD91" t="str">
        <f>ASC(IF(競技者データ入力シート!Z96="","",競技者データ入力シート!AA96))</f>
        <v/>
      </c>
      <c r="AG91" s="6" t="str">
        <f>IF(競技者データ入力シート!AE96="","",data!AM92)</f>
        <v/>
      </c>
      <c r="AH91" t="str">
        <f>ASC(IF(競技者データ入力シート!AF96="","",競技者データ入力シート!AF96))</f>
        <v/>
      </c>
      <c r="AP91" s="94" t="str">
        <f>IF(競技者データ入力シート!$X96="","",(VLOOKUP((data!$AC92&amp;data!$AF92),'NANS Data'!$CK$2:$CL$13,2,FALSE)))</f>
        <v/>
      </c>
      <c r="AQ91" s="94" t="str">
        <f>IF(競技者データ入力シート!$X96="","",$B91)</f>
        <v/>
      </c>
      <c r="AR91" s="94" t="str">
        <f>IF(競技者データ入力シート!$X96="","",data!$R92&amp;data!$AF92)</f>
        <v/>
      </c>
      <c r="AS91" s="94"/>
      <c r="AT91" s="94" t="str">
        <f>IF(競技者データ入力シート!$X96="","",data!$R92&amp;data!$AF92)</f>
        <v/>
      </c>
      <c r="AU91" s="94" t="str">
        <f>IF(競技者データ入力シート!$X96="","",data!$R92&amp;data!$AF92)</f>
        <v/>
      </c>
      <c r="AV91" s="6" t="str">
        <f>IF(競技者データ入力シート!X96="","",(COUNTIF($AP$2:AP91,AP91)))</f>
        <v/>
      </c>
      <c r="AW91" s="94" t="str">
        <f t="shared" si="6"/>
        <v/>
      </c>
      <c r="AX91" s="94" t="str">
        <f t="shared" si="7"/>
        <v/>
      </c>
      <c r="AY91" s="94" t="str">
        <f>IF(競技者データ入力シート!$X96="","",'NANS Data'!Y91)</f>
        <v/>
      </c>
      <c r="AZ91" s="94" t="str">
        <f>ASC(IF(競技者データ入力シート!X96="","",競技者データ入力シート!V96))</f>
        <v/>
      </c>
      <c r="BB91" s="94" t="str">
        <f>IF(競技者データ入力シート!$AH96="","",(VLOOKUP((data!$AM92&amp;data!$AP92),'NANS Data'!$CK$2:$CL$13,2,FALSE)))</f>
        <v/>
      </c>
      <c r="BC91" s="94" t="str">
        <f>IF(競技者データ入力シート!AH96="","",B91)</f>
        <v/>
      </c>
      <c r="BD91" s="94" t="str">
        <f>IF(競技者データ入力シート!$AH96="","",data!$R92&amp;data!$AP92)</f>
        <v/>
      </c>
      <c r="BE91" s="94"/>
      <c r="BF91" s="94" t="str">
        <f>IF(競技者データ入力シート!$AH96="","",data!$R92&amp;data!$AP92)</f>
        <v/>
      </c>
      <c r="BG91" s="94" t="str">
        <f>IF(競技者データ入力シート!$AH96="","",data!$R92&amp;data!$AP92)</f>
        <v/>
      </c>
      <c r="BH91" s="94" t="str">
        <f>IF(競技者データ入力シート!AH96="","",COUNTIF('NANS Data'!$BB$2:BB91,'NANS Data'!BB91))</f>
        <v/>
      </c>
      <c r="BI91" s="94" t="str">
        <f t="shared" si="8"/>
        <v/>
      </c>
      <c r="BJ91" s="94" t="str">
        <f t="shared" si="9"/>
        <v/>
      </c>
      <c r="BK91" s="94" t="str">
        <f>IF(競技者データ入力シート!AH96="","",data!AM92)</f>
        <v/>
      </c>
      <c r="BL91" s="94" t="str">
        <f>ASC(IF(競技者データ入力シート!AH96="","",競技者データ入力シート!AF96))</f>
        <v/>
      </c>
    </row>
    <row r="92" spans="2:64">
      <c r="B92" t="str">
        <f>IF(競技者データ入力シート!$C97="","",競技者データ入力シート!$U$1)</f>
        <v/>
      </c>
      <c r="C92" t="str">
        <f>IF(競技者データ入力シート!$C97="","",競技者データ入力シート!$P$1)</f>
        <v/>
      </c>
      <c r="D92" t="str">
        <f>IF(競技者データ入力シート!C97="","",競技者データ入力シート!A97)</f>
        <v/>
      </c>
      <c r="E92" t="str">
        <f>IF(競技者データ入力シート!C97="","",'NANS Data'!C92&amp;'NANS Data'!D92)</f>
        <v/>
      </c>
      <c r="F92" t="str">
        <f>IF(競技者データ入力シート!C97="","",競技者データ入力シート!$U$1)</f>
        <v/>
      </c>
      <c r="I92" t="str">
        <f>ASC(IF(競技者データ入力シート!C97="","",競技者データ入力シート!B97))</f>
        <v/>
      </c>
      <c r="J92" t="str">
        <f>IF(競技者データ入力シート!C97="","",競技者データ入力シート!C97&amp;" "&amp;競技者データ入力シート!D97)</f>
        <v/>
      </c>
      <c r="K92" t="str">
        <f>ASC(IF(競技者データ入力シート!E97="","",競技者データ入力シート!E97&amp;" "&amp;競技者データ入力シート!F97))</f>
        <v/>
      </c>
      <c r="L92" t="str">
        <f t="shared" si="5"/>
        <v/>
      </c>
      <c r="M92" t="str">
        <f>ASC(IF(競技者データ入力シート!G97="","",競技者データ入力シート!G97))</f>
        <v/>
      </c>
      <c r="N92" t="str">
        <f>ASC(IF(競技者データ入力シート!O97="","",競技者データ入力シート!O97))</f>
        <v/>
      </c>
      <c r="O92" t="str">
        <f>IF(競技者データ入力シート!I97="","",競技者データ入力シート!I97)</f>
        <v/>
      </c>
      <c r="P92" t="str">
        <f>ASC(IF(競技者データ入力シート!J97="","",競技者データ入力シート!J97))</f>
        <v/>
      </c>
      <c r="Q92" t="str">
        <f>ASC(IF(競技者データ入力シート!K97="","",競技者データ入力シート!K97))</f>
        <v/>
      </c>
      <c r="R92" t="str">
        <f>ASC(IF(競技者データ入力シート!L97="","",競技者データ入力シート!L97))</f>
        <v/>
      </c>
      <c r="S92" t="str">
        <f>IF(競技者データ入力シート!N97="","",競技者データ入力シート!N97)</f>
        <v/>
      </c>
      <c r="T92" t="str">
        <f>ASC(IF(競技者データ入力シート!M97="","",競技者データ入力シート!M97))</f>
        <v/>
      </c>
      <c r="U92" s="6" t="str">
        <f>IF(競技者データ入力シート!P97="","",data!X93)</f>
        <v/>
      </c>
      <c r="V92" t="str">
        <f>ASC(IF(競技者データ入力シート!P97="","",競技者データ入力シート!Q97))</f>
        <v/>
      </c>
      <c r="Y92" s="6" t="str">
        <f>IF(競技者データ入力シート!U97="","",data!AC93)</f>
        <v/>
      </c>
      <c r="Z92" t="str">
        <f>ASC(IF(競技者データ入力シート!U97="","",競技者データ入力シート!V97))</f>
        <v/>
      </c>
      <c r="AC92" s="6" t="str">
        <f>IF(競技者データ入力シート!Z97="","",data!AH93)</f>
        <v/>
      </c>
      <c r="AD92" t="str">
        <f>ASC(IF(競技者データ入力シート!Z97="","",競技者データ入力シート!AA97))</f>
        <v/>
      </c>
      <c r="AG92" s="6" t="str">
        <f>IF(競技者データ入力シート!AE97="","",data!AM93)</f>
        <v/>
      </c>
      <c r="AH92" t="str">
        <f>ASC(IF(競技者データ入力シート!AF97="","",競技者データ入力シート!AF97))</f>
        <v/>
      </c>
      <c r="AP92" s="94" t="str">
        <f>IF(競技者データ入力シート!$X97="","",(VLOOKUP((data!$AC93&amp;data!$AF93),'NANS Data'!$CK$2:$CL$13,2,FALSE)))</f>
        <v/>
      </c>
      <c r="AQ92" s="94" t="str">
        <f>IF(競技者データ入力シート!$X97="","",$B92)</f>
        <v/>
      </c>
      <c r="AR92" s="94" t="str">
        <f>IF(競技者データ入力シート!$X97="","",data!$R93&amp;data!$AF93)</f>
        <v/>
      </c>
      <c r="AS92" s="94"/>
      <c r="AT92" s="94" t="str">
        <f>IF(競技者データ入力シート!$X97="","",data!$R93&amp;data!$AF93)</f>
        <v/>
      </c>
      <c r="AU92" s="94" t="str">
        <f>IF(競技者データ入力シート!$X97="","",data!$R93&amp;data!$AF93)</f>
        <v/>
      </c>
      <c r="AV92" s="6" t="str">
        <f>IF(競技者データ入力シート!X97="","",(COUNTIF($AP$2:AP92,AP92)))</f>
        <v/>
      </c>
      <c r="AW92" s="94" t="str">
        <f t="shared" si="6"/>
        <v/>
      </c>
      <c r="AX92" s="94" t="str">
        <f t="shared" si="7"/>
        <v/>
      </c>
      <c r="AY92" s="94" t="str">
        <f>IF(競技者データ入力シート!$X97="","",'NANS Data'!Y92)</f>
        <v/>
      </c>
      <c r="AZ92" s="94" t="str">
        <f>ASC(IF(競技者データ入力シート!X97="","",競技者データ入力シート!V97))</f>
        <v/>
      </c>
      <c r="BB92" s="94" t="str">
        <f>IF(競技者データ入力シート!$AH97="","",(VLOOKUP((data!$AM93&amp;data!$AP93),'NANS Data'!$CK$2:$CL$13,2,FALSE)))</f>
        <v/>
      </c>
      <c r="BC92" s="94" t="str">
        <f>IF(競技者データ入力シート!AH97="","",B92)</f>
        <v/>
      </c>
      <c r="BD92" s="94" t="str">
        <f>IF(競技者データ入力シート!$AH97="","",data!$R93&amp;data!$AP93)</f>
        <v/>
      </c>
      <c r="BE92" s="94"/>
      <c r="BF92" s="94" t="str">
        <f>IF(競技者データ入力シート!$AH97="","",data!$R93&amp;data!$AP93)</f>
        <v/>
      </c>
      <c r="BG92" s="94" t="str">
        <f>IF(競技者データ入力シート!$AH97="","",data!$R93&amp;data!$AP93)</f>
        <v/>
      </c>
      <c r="BH92" s="94" t="str">
        <f>IF(競技者データ入力シート!AH97="","",COUNTIF('NANS Data'!$BB$2:BB92,'NANS Data'!BB92))</f>
        <v/>
      </c>
      <c r="BI92" s="94" t="str">
        <f t="shared" si="8"/>
        <v/>
      </c>
      <c r="BJ92" s="94" t="str">
        <f t="shared" si="9"/>
        <v/>
      </c>
      <c r="BK92" s="94" t="str">
        <f>IF(競技者データ入力シート!AH97="","",data!AM93)</f>
        <v/>
      </c>
      <c r="BL92" s="94" t="str">
        <f>ASC(IF(競技者データ入力シート!AH97="","",競技者データ入力シート!AF97))</f>
        <v/>
      </c>
    </row>
    <row r="93" spans="2:64">
      <c r="B93" t="str">
        <f>IF(競技者データ入力シート!$C98="","",競技者データ入力シート!$U$1)</f>
        <v/>
      </c>
      <c r="C93" t="str">
        <f>IF(競技者データ入力シート!$C98="","",競技者データ入力シート!$P$1)</f>
        <v/>
      </c>
      <c r="D93" t="str">
        <f>IF(競技者データ入力シート!C98="","",競技者データ入力シート!A98)</f>
        <v/>
      </c>
      <c r="E93" t="str">
        <f>IF(競技者データ入力シート!C98="","",'NANS Data'!C93&amp;'NANS Data'!D93)</f>
        <v/>
      </c>
      <c r="F93" t="str">
        <f>IF(競技者データ入力シート!C98="","",競技者データ入力シート!$U$1)</f>
        <v/>
      </c>
      <c r="I93" t="str">
        <f>ASC(IF(競技者データ入力シート!C98="","",競技者データ入力シート!B98))</f>
        <v/>
      </c>
      <c r="J93" t="str">
        <f>IF(競技者データ入力シート!C98="","",競技者データ入力シート!C98&amp;" "&amp;競技者データ入力シート!D98)</f>
        <v/>
      </c>
      <c r="K93" t="str">
        <f>ASC(IF(競技者データ入力シート!E98="","",競技者データ入力シート!E98&amp;" "&amp;競技者データ入力シート!F98))</f>
        <v/>
      </c>
      <c r="L93" t="str">
        <f t="shared" si="5"/>
        <v/>
      </c>
      <c r="M93" t="str">
        <f>ASC(IF(競技者データ入力シート!G98="","",競技者データ入力シート!G98))</f>
        <v/>
      </c>
      <c r="N93" t="str">
        <f>ASC(IF(競技者データ入力シート!O98="","",競技者データ入力シート!O98))</f>
        <v/>
      </c>
      <c r="O93" t="str">
        <f>IF(競技者データ入力シート!I98="","",競技者データ入力シート!I98)</f>
        <v/>
      </c>
      <c r="P93" t="str">
        <f>ASC(IF(競技者データ入力シート!J98="","",競技者データ入力シート!J98))</f>
        <v/>
      </c>
      <c r="Q93" t="str">
        <f>ASC(IF(競技者データ入力シート!K98="","",競技者データ入力シート!K98))</f>
        <v/>
      </c>
      <c r="R93" t="str">
        <f>ASC(IF(競技者データ入力シート!L98="","",競技者データ入力シート!L98))</f>
        <v/>
      </c>
      <c r="S93" t="str">
        <f>IF(競技者データ入力シート!N98="","",競技者データ入力シート!N98)</f>
        <v/>
      </c>
      <c r="T93" t="str">
        <f>ASC(IF(競技者データ入力シート!M98="","",競技者データ入力シート!M98))</f>
        <v/>
      </c>
      <c r="U93" s="6" t="str">
        <f>IF(競技者データ入力シート!P98="","",data!X94)</f>
        <v/>
      </c>
      <c r="V93" t="str">
        <f>ASC(IF(競技者データ入力シート!P98="","",競技者データ入力シート!Q98))</f>
        <v/>
      </c>
      <c r="Y93" s="6" t="str">
        <f>IF(競技者データ入力シート!U98="","",data!AC94)</f>
        <v/>
      </c>
      <c r="Z93" t="str">
        <f>ASC(IF(競技者データ入力シート!U98="","",競技者データ入力シート!V98))</f>
        <v/>
      </c>
      <c r="AC93" s="6" t="str">
        <f>IF(競技者データ入力シート!Z98="","",data!AH94)</f>
        <v/>
      </c>
      <c r="AD93" t="str">
        <f>ASC(IF(競技者データ入力シート!Z98="","",競技者データ入力シート!AA98))</f>
        <v/>
      </c>
      <c r="AG93" s="6" t="str">
        <f>IF(競技者データ入力シート!AE98="","",data!AM94)</f>
        <v/>
      </c>
      <c r="AH93" t="str">
        <f>ASC(IF(競技者データ入力シート!AF98="","",競技者データ入力シート!AF98))</f>
        <v/>
      </c>
      <c r="AP93" s="94" t="str">
        <f>IF(競技者データ入力シート!$X98="","",(VLOOKUP((data!$AC94&amp;data!$AF94),'NANS Data'!$CK$2:$CL$13,2,FALSE)))</f>
        <v/>
      </c>
      <c r="AQ93" s="94" t="str">
        <f>IF(競技者データ入力シート!$X98="","",$B93)</f>
        <v/>
      </c>
      <c r="AR93" s="94" t="str">
        <f>IF(競技者データ入力シート!$X98="","",data!$R94&amp;data!$AF94)</f>
        <v/>
      </c>
      <c r="AS93" s="94"/>
      <c r="AT93" s="94" t="str">
        <f>IF(競技者データ入力シート!$X98="","",data!$R94&amp;data!$AF94)</f>
        <v/>
      </c>
      <c r="AU93" s="94" t="str">
        <f>IF(競技者データ入力シート!$X98="","",data!$R94&amp;data!$AF94)</f>
        <v/>
      </c>
      <c r="AV93" s="6" t="str">
        <f>IF(競技者データ入力シート!X98="","",(COUNTIF($AP$2:AP93,AP93)))</f>
        <v/>
      </c>
      <c r="AW93" s="94" t="str">
        <f t="shared" si="6"/>
        <v/>
      </c>
      <c r="AX93" s="94" t="str">
        <f t="shared" si="7"/>
        <v/>
      </c>
      <c r="AY93" s="94" t="str">
        <f>IF(競技者データ入力シート!$X98="","",'NANS Data'!Y93)</f>
        <v/>
      </c>
      <c r="AZ93" s="94" t="str">
        <f>ASC(IF(競技者データ入力シート!X98="","",競技者データ入力シート!V98))</f>
        <v/>
      </c>
      <c r="BB93" s="94" t="str">
        <f>IF(競技者データ入力シート!$AH98="","",(VLOOKUP((data!$AM94&amp;data!$AP94),'NANS Data'!$CK$2:$CL$13,2,FALSE)))</f>
        <v/>
      </c>
      <c r="BC93" s="94" t="str">
        <f>IF(競技者データ入力シート!AH98="","",B93)</f>
        <v/>
      </c>
      <c r="BD93" s="94" t="str">
        <f>IF(競技者データ入力シート!$AH98="","",data!$R94&amp;data!$AP94)</f>
        <v/>
      </c>
      <c r="BE93" s="94"/>
      <c r="BF93" s="94" t="str">
        <f>IF(競技者データ入力シート!$AH98="","",data!$R94&amp;data!$AP94)</f>
        <v/>
      </c>
      <c r="BG93" s="94" t="str">
        <f>IF(競技者データ入力シート!$AH98="","",data!$R94&amp;data!$AP94)</f>
        <v/>
      </c>
      <c r="BH93" s="94" t="str">
        <f>IF(競技者データ入力シート!AH98="","",COUNTIF('NANS Data'!$BB$2:BB93,'NANS Data'!BB93))</f>
        <v/>
      </c>
      <c r="BI93" s="94" t="str">
        <f t="shared" si="8"/>
        <v/>
      </c>
      <c r="BJ93" s="94" t="str">
        <f t="shared" si="9"/>
        <v/>
      </c>
      <c r="BK93" s="94" t="str">
        <f>IF(競技者データ入力シート!AH98="","",data!AM94)</f>
        <v/>
      </c>
      <c r="BL93" s="94" t="str">
        <f>ASC(IF(競技者データ入力シート!AH98="","",競技者データ入力シート!AF98))</f>
        <v/>
      </c>
    </row>
    <row r="94" spans="2:64">
      <c r="B94" t="str">
        <f>IF(競技者データ入力シート!$C99="","",競技者データ入力シート!$U$1)</f>
        <v/>
      </c>
      <c r="C94" t="str">
        <f>IF(競技者データ入力シート!$C99="","",競技者データ入力シート!$P$1)</f>
        <v/>
      </c>
      <c r="D94" t="str">
        <f>IF(競技者データ入力シート!C99="","",競技者データ入力シート!A99)</f>
        <v/>
      </c>
      <c r="E94" t="str">
        <f>IF(競技者データ入力シート!C99="","",'NANS Data'!C94&amp;'NANS Data'!D94)</f>
        <v/>
      </c>
      <c r="F94" t="str">
        <f>IF(競技者データ入力シート!C99="","",競技者データ入力シート!$U$1)</f>
        <v/>
      </c>
      <c r="I94" t="str">
        <f>ASC(IF(競技者データ入力シート!C99="","",競技者データ入力シート!B99))</f>
        <v/>
      </c>
      <c r="J94" t="str">
        <f>IF(競技者データ入力シート!C99="","",競技者データ入力シート!C99&amp;" "&amp;競技者データ入力シート!D99)</f>
        <v/>
      </c>
      <c r="K94" t="str">
        <f>ASC(IF(競技者データ入力シート!E99="","",競技者データ入力シート!E99&amp;" "&amp;競技者データ入力シート!F99))</f>
        <v/>
      </c>
      <c r="L94" t="str">
        <f t="shared" si="5"/>
        <v/>
      </c>
      <c r="M94" t="str">
        <f>ASC(IF(競技者データ入力シート!G99="","",競技者データ入力シート!G99))</f>
        <v/>
      </c>
      <c r="N94" t="str">
        <f>ASC(IF(競技者データ入力シート!O99="","",競技者データ入力シート!O99))</f>
        <v/>
      </c>
      <c r="O94" t="str">
        <f>IF(競技者データ入力シート!I99="","",競技者データ入力シート!I99)</f>
        <v/>
      </c>
      <c r="P94" t="str">
        <f>ASC(IF(競技者データ入力シート!J99="","",競技者データ入力シート!J99))</f>
        <v/>
      </c>
      <c r="Q94" t="str">
        <f>ASC(IF(競技者データ入力シート!K99="","",競技者データ入力シート!K99))</f>
        <v/>
      </c>
      <c r="R94" t="str">
        <f>ASC(IF(競技者データ入力シート!L99="","",競技者データ入力シート!L99))</f>
        <v/>
      </c>
      <c r="S94" t="str">
        <f>IF(競技者データ入力シート!N99="","",競技者データ入力シート!N99)</f>
        <v/>
      </c>
      <c r="T94" t="str">
        <f>ASC(IF(競技者データ入力シート!M99="","",競技者データ入力シート!M99))</f>
        <v/>
      </c>
      <c r="U94" s="6" t="str">
        <f>IF(競技者データ入力シート!P99="","",data!X95)</f>
        <v/>
      </c>
      <c r="V94" t="str">
        <f>ASC(IF(競技者データ入力シート!P99="","",競技者データ入力シート!Q99))</f>
        <v/>
      </c>
      <c r="Y94" s="6" t="str">
        <f>IF(競技者データ入力シート!U99="","",data!AC95)</f>
        <v/>
      </c>
      <c r="Z94" t="str">
        <f>ASC(IF(競技者データ入力シート!U99="","",競技者データ入力シート!V99))</f>
        <v/>
      </c>
      <c r="AC94" s="6" t="str">
        <f>IF(競技者データ入力シート!Z99="","",data!AH95)</f>
        <v/>
      </c>
      <c r="AD94" t="str">
        <f>ASC(IF(競技者データ入力シート!Z99="","",競技者データ入力シート!AA99))</f>
        <v/>
      </c>
      <c r="AG94" s="6" t="str">
        <f>IF(競技者データ入力シート!AE99="","",data!AM95)</f>
        <v/>
      </c>
      <c r="AH94" t="str">
        <f>ASC(IF(競技者データ入力シート!AF99="","",競技者データ入力シート!AF99))</f>
        <v/>
      </c>
      <c r="AP94" s="94" t="str">
        <f>IF(競技者データ入力シート!$X99="","",(VLOOKUP((data!$AC95&amp;data!$AF95),'NANS Data'!$CK$2:$CL$13,2,FALSE)))</f>
        <v/>
      </c>
      <c r="AQ94" s="94" t="str">
        <f>IF(競技者データ入力シート!$X99="","",$B94)</f>
        <v/>
      </c>
      <c r="AR94" s="94" t="str">
        <f>IF(競技者データ入力シート!$X99="","",data!$R95&amp;data!$AF95)</f>
        <v/>
      </c>
      <c r="AS94" s="94"/>
      <c r="AT94" s="94" t="str">
        <f>IF(競技者データ入力シート!$X99="","",data!$R95&amp;data!$AF95)</f>
        <v/>
      </c>
      <c r="AU94" s="94" t="str">
        <f>IF(競技者データ入力シート!$X99="","",data!$R95&amp;data!$AF95)</f>
        <v/>
      </c>
      <c r="AV94" s="6" t="str">
        <f>IF(競技者データ入力シート!X99="","",(COUNTIF($AP$2:AP94,AP94)))</f>
        <v/>
      </c>
      <c r="AW94" s="94" t="str">
        <f t="shared" si="6"/>
        <v/>
      </c>
      <c r="AX94" s="94" t="str">
        <f t="shared" si="7"/>
        <v/>
      </c>
      <c r="AY94" s="94" t="str">
        <f>IF(競技者データ入力シート!$X99="","",'NANS Data'!Y94)</f>
        <v/>
      </c>
      <c r="AZ94" s="94" t="str">
        <f>ASC(IF(競技者データ入力シート!X99="","",競技者データ入力シート!V99))</f>
        <v/>
      </c>
      <c r="BB94" s="94" t="str">
        <f>IF(競技者データ入力シート!$AH99="","",(VLOOKUP((data!$AM95&amp;data!$AP95),'NANS Data'!$CK$2:$CL$13,2,FALSE)))</f>
        <v/>
      </c>
      <c r="BC94" s="94" t="str">
        <f>IF(競技者データ入力シート!AH99="","",B94)</f>
        <v/>
      </c>
      <c r="BD94" s="94" t="str">
        <f>IF(競技者データ入力シート!$AH99="","",data!$R95&amp;data!$AP95)</f>
        <v/>
      </c>
      <c r="BE94" s="94"/>
      <c r="BF94" s="94" t="str">
        <f>IF(競技者データ入力シート!$AH99="","",data!$R95&amp;data!$AP95)</f>
        <v/>
      </c>
      <c r="BG94" s="94" t="str">
        <f>IF(競技者データ入力シート!$AH99="","",data!$R95&amp;data!$AP95)</f>
        <v/>
      </c>
      <c r="BH94" s="94" t="str">
        <f>IF(競技者データ入力シート!AH99="","",COUNTIF('NANS Data'!$BB$2:BB94,'NANS Data'!BB94))</f>
        <v/>
      </c>
      <c r="BI94" s="94" t="str">
        <f t="shared" si="8"/>
        <v/>
      </c>
      <c r="BJ94" s="94" t="str">
        <f t="shared" si="9"/>
        <v/>
      </c>
      <c r="BK94" s="94" t="str">
        <f>IF(競技者データ入力シート!AH99="","",data!AM95)</f>
        <v/>
      </c>
      <c r="BL94" s="94" t="str">
        <f>ASC(IF(競技者データ入力シート!AH99="","",競技者データ入力シート!AF99))</f>
        <v/>
      </c>
    </row>
    <row r="95" spans="2:64">
      <c r="B95" t="str">
        <f>IF(競技者データ入力シート!$C100="","",競技者データ入力シート!$U$1)</f>
        <v/>
      </c>
      <c r="C95" t="str">
        <f>IF(競技者データ入力シート!$C100="","",競技者データ入力シート!$P$1)</f>
        <v/>
      </c>
      <c r="D95" t="str">
        <f>IF(競技者データ入力シート!C100="","",競技者データ入力シート!A100)</f>
        <v/>
      </c>
      <c r="E95" t="str">
        <f>IF(競技者データ入力シート!C100="","",'NANS Data'!C95&amp;'NANS Data'!D95)</f>
        <v/>
      </c>
      <c r="F95" t="str">
        <f>IF(競技者データ入力シート!C100="","",競技者データ入力シート!$U$1)</f>
        <v/>
      </c>
      <c r="I95" t="str">
        <f>ASC(IF(競技者データ入力シート!C100="","",競技者データ入力シート!B100))</f>
        <v/>
      </c>
      <c r="J95" t="str">
        <f>IF(競技者データ入力シート!C100="","",競技者データ入力シート!C100&amp;" "&amp;競技者データ入力シート!D100)</f>
        <v/>
      </c>
      <c r="K95" t="str">
        <f>ASC(IF(競技者データ入力シート!E100="","",競技者データ入力シート!E100&amp;" "&amp;競技者データ入力シート!F100))</f>
        <v/>
      </c>
      <c r="L95" t="str">
        <f t="shared" si="5"/>
        <v/>
      </c>
      <c r="M95" t="str">
        <f>ASC(IF(競技者データ入力シート!G100="","",競技者データ入力シート!G100))</f>
        <v/>
      </c>
      <c r="N95" t="str">
        <f>ASC(IF(競技者データ入力シート!O100="","",競技者データ入力シート!O100))</f>
        <v/>
      </c>
      <c r="O95" t="str">
        <f>IF(競技者データ入力シート!I100="","",競技者データ入力シート!I100)</f>
        <v/>
      </c>
      <c r="P95" t="str">
        <f>ASC(IF(競技者データ入力シート!J100="","",競技者データ入力シート!J100))</f>
        <v/>
      </c>
      <c r="Q95" t="str">
        <f>ASC(IF(競技者データ入力シート!K100="","",競技者データ入力シート!K100))</f>
        <v/>
      </c>
      <c r="R95" t="str">
        <f>ASC(IF(競技者データ入力シート!L100="","",競技者データ入力シート!L100))</f>
        <v/>
      </c>
      <c r="S95" t="str">
        <f>IF(競技者データ入力シート!N100="","",競技者データ入力シート!N100)</f>
        <v/>
      </c>
      <c r="T95" t="str">
        <f>ASC(IF(競技者データ入力シート!M100="","",競技者データ入力シート!M100))</f>
        <v/>
      </c>
      <c r="U95" s="6" t="str">
        <f>IF(競技者データ入力シート!P100="","",data!X96)</f>
        <v/>
      </c>
      <c r="V95" t="str">
        <f>ASC(IF(競技者データ入力シート!P100="","",競技者データ入力シート!Q100))</f>
        <v/>
      </c>
      <c r="Y95" s="6" t="str">
        <f>IF(競技者データ入力シート!U100="","",data!AC96)</f>
        <v/>
      </c>
      <c r="Z95" t="str">
        <f>ASC(IF(競技者データ入力シート!U100="","",競技者データ入力シート!V100))</f>
        <v/>
      </c>
      <c r="AC95" s="6" t="str">
        <f>IF(競技者データ入力シート!Z100="","",data!AH96)</f>
        <v/>
      </c>
      <c r="AD95" t="str">
        <f>ASC(IF(競技者データ入力シート!Z100="","",競技者データ入力シート!AA100))</f>
        <v/>
      </c>
      <c r="AG95" s="6" t="str">
        <f>IF(競技者データ入力シート!AE100="","",data!AM96)</f>
        <v/>
      </c>
      <c r="AH95" t="str">
        <f>ASC(IF(競技者データ入力シート!AF100="","",競技者データ入力シート!AF100))</f>
        <v/>
      </c>
      <c r="AP95" s="94" t="str">
        <f>IF(競技者データ入力シート!$X100="","",(VLOOKUP((data!$AC96&amp;data!$AF96),'NANS Data'!$CK$2:$CL$13,2,FALSE)))</f>
        <v/>
      </c>
      <c r="AQ95" s="94" t="str">
        <f>IF(競技者データ入力シート!$X100="","",$B95)</f>
        <v/>
      </c>
      <c r="AR95" s="94" t="str">
        <f>IF(競技者データ入力シート!$X100="","",data!$R96&amp;data!$AF96)</f>
        <v/>
      </c>
      <c r="AS95" s="94"/>
      <c r="AT95" s="94" t="str">
        <f>IF(競技者データ入力シート!$X100="","",data!$R96&amp;data!$AF96)</f>
        <v/>
      </c>
      <c r="AU95" s="94" t="str">
        <f>IF(競技者データ入力シート!$X100="","",data!$R96&amp;data!$AF96)</f>
        <v/>
      </c>
      <c r="AV95" s="6" t="str">
        <f>IF(競技者データ入力シート!X100="","",(COUNTIF($AP$2:AP95,AP95)))</f>
        <v/>
      </c>
      <c r="AW95" s="94" t="str">
        <f t="shared" si="6"/>
        <v/>
      </c>
      <c r="AX95" s="94" t="str">
        <f t="shared" si="7"/>
        <v/>
      </c>
      <c r="AY95" s="94" t="str">
        <f>IF(競技者データ入力シート!$X100="","",'NANS Data'!Y95)</f>
        <v/>
      </c>
      <c r="AZ95" s="94" t="str">
        <f>ASC(IF(競技者データ入力シート!X100="","",競技者データ入力シート!V100))</f>
        <v/>
      </c>
      <c r="BB95" s="94" t="str">
        <f>IF(競技者データ入力シート!$AH100="","",(VLOOKUP((data!$AM96&amp;data!$AP96),'NANS Data'!$CK$2:$CL$13,2,FALSE)))</f>
        <v/>
      </c>
      <c r="BC95" s="94" t="str">
        <f>IF(競技者データ入力シート!AH100="","",B95)</f>
        <v/>
      </c>
      <c r="BD95" s="94" t="str">
        <f>IF(競技者データ入力シート!$AH100="","",data!$R96&amp;data!$AP96)</f>
        <v/>
      </c>
      <c r="BE95" s="94"/>
      <c r="BF95" s="94" t="str">
        <f>IF(競技者データ入力シート!$AH100="","",data!$R96&amp;data!$AP96)</f>
        <v/>
      </c>
      <c r="BG95" s="94" t="str">
        <f>IF(競技者データ入力シート!$AH100="","",data!$R96&amp;data!$AP96)</f>
        <v/>
      </c>
      <c r="BH95" s="94" t="str">
        <f>IF(競技者データ入力シート!AH100="","",COUNTIF('NANS Data'!$BB$2:BB95,'NANS Data'!BB95))</f>
        <v/>
      </c>
      <c r="BI95" s="94" t="str">
        <f t="shared" si="8"/>
        <v/>
      </c>
      <c r="BJ95" s="94" t="str">
        <f t="shared" si="9"/>
        <v/>
      </c>
      <c r="BK95" s="94" t="str">
        <f>IF(競技者データ入力シート!AH100="","",data!AM96)</f>
        <v/>
      </c>
      <c r="BL95" s="94" t="str">
        <f>ASC(IF(競技者データ入力シート!AH100="","",競技者データ入力シート!AF100))</f>
        <v/>
      </c>
    </row>
    <row r="96" spans="2:64">
      <c r="B96" t="str">
        <f>IF(競技者データ入力シート!$C101="","",競技者データ入力シート!$U$1)</f>
        <v/>
      </c>
      <c r="C96" t="str">
        <f>IF(競技者データ入力シート!$C101="","",競技者データ入力シート!$P$1)</f>
        <v/>
      </c>
      <c r="D96" t="str">
        <f>IF(競技者データ入力シート!C101="","",競技者データ入力シート!A101)</f>
        <v/>
      </c>
      <c r="E96" t="str">
        <f>IF(競技者データ入力シート!C101="","",'NANS Data'!C96&amp;'NANS Data'!D96)</f>
        <v/>
      </c>
      <c r="F96" t="str">
        <f>IF(競技者データ入力シート!C101="","",競技者データ入力シート!$U$1)</f>
        <v/>
      </c>
      <c r="I96" t="str">
        <f>ASC(IF(競技者データ入力シート!C101="","",競技者データ入力シート!B101))</f>
        <v/>
      </c>
      <c r="J96" t="str">
        <f>IF(競技者データ入力シート!C101="","",競技者データ入力シート!C101&amp;" "&amp;競技者データ入力シート!D101)</f>
        <v/>
      </c>
      <c r="K96" t="str">
        <f>ASC(IF(競技者データ入力シート!E101="","",競技者データ入力シート!E101&amp;" "&amp;競技者データ入力シート!F101))</f>
        <v/>
      </c>
      <c r="L96" t="str">
        <f t="shared" si="5"/>
        <v/>
      </c>
      <c r="M96" t="str">
        <f>ASC(IF(競技者データ入力シート!G101="","",競技者データ入力シート!G101))</f>
        <v/>
      </c>
      <c r="N96" t="str">
        <f>ASC(IF(競技者データ入力シート!O101="","",競技者データ入力シート!O101))</f>
        <v/>
      </c>
      <c r="O96" t="str">
        <f>IF(競技者データ入力シート!I101="","",競技者データ入力シート!I101)</f>
        <v/>
      </c>
      <c r="P96" t="str">
        <f>ASC(IF(競技者データ入力シート!J101="","",競技者データ入力シート!J101))</f>
        <v/>
      </c>
      <c r="Q96" t="str">
        <f>ASC(IF(競技者データ入力シート!K101="","",競技者データ入力シート!K101))</f>
        <v/>
      </c>
      <c r="R96" t="str">
        <f>ASC(IF(競技者データ入力シート!L101="","",競技者データ入力シート!L101))</f>
        <v/>
      </c>
      <c r="S96" t="str">
        <f>IF(競技者データ入力シート!N101="","",競技者データ入力シート!N101)</f>
        <v/>
      </c>
      <c r="T96" t="str">
        <f>ASC(IF(競技者データ入力シート!M101="","",競技者データ入力シート!M101))</f>
        <v/>
      </c>
      <c r="U96" s="6" t="str">
        <f>IF(競技者データ入力シート!P101="","",data!X97)</f>
        <v/>
      </c>
      <c r="V96" t="str">
        <f>ASC(IF(競技者データ入力シート!P101="","",競技者データ入力シート!Q101))</f>
        <v/>
      </c>
      <c r="Y96" s="6" t="str">
        <f>IF(競技者データ入力シート!U101="","",data!AC97)</f>
        <v/>
      </c>
      <c r="Z96" t="str">
        <f>ASC(IF(競技者データ入力シート!U101="","",競技者データ入力シート!V101))</f>
        <v/>
      </c>
      <c r="AC96" s="6" t="str">
        <f>IF(競技者データ入力シート!Z101="","",data!AH97)</f>
        <v/>
      </c>
      <c r="AD96" t="str">
        <f>ASC(IF(競技者データ入力シート!Z101="","",競技者データ入力シート!AA101))</f>
        <v/>
      </c>
      <c r="AG96" s="6" t="str">
        <f>IF(競技者データ入力シート!AE101="","",data!AM97)</f>
        <v/>
      </c>
      <c r="AH96" t="str">
        <f>ASC(IF(競技者データ入力シート!AF101="","",競技者データ入力シート!AF101))</f>
        <v/>
      </c>
      <c r="AP96" s="94" t="str">
        <f>IF(競技者データ入力シート!$X101="","",(VLOOKUP((data!$AC97&amp;data!$AF97),'NANS Data'!$CK$2:$CL$13,2,FALSE)))</f>
        <v/>
      </c>
      <c r="AQ96" s="94" t="str">
        <f>IF(競技者データ入力シート!$X101="","",$B96)</f>
        <v/>
      </c>
      <c r="AR96" s="94" t="str">
        <f>IF(競技者データ入力シート!$X101="","",data!$R97&amp;data!$AF97)</f>
        <v/>
      </c>
      <c r="AS96" s="94"/>
      <c r="AT96" s="94" t="str">
        <f>IF(競技者データ入力シート!$X101="","",data!$R97&amp;data!$AF97)</f>
        <v/>
      </c>
      <c r="AU96" s="94" t="str">
        <f>IF(競技者データ入力シート!$X101="","",data!$R97&amp;data!$AF97)</f>
        <v/>
      </c>
      <c r="AV96" s="6" t="str">
        <f>IF(競技者データ入力シート!X101="","",(COUNTIF($AP$2:AP96,AP96)))</f>
        <v/>
      </c>
      <c r="AW96" s="94" t="str">
        <f t="shared" si="6"/>
        <v/>
      </c>
      <c r="AX96" s="94" t="str">
        <f t="shared" si="7"/>
        <v/>
      </c>
      <c r="AY96" s="94" t="str">
        <f>IF(競技者データ入力シート!$X101="","",'NANS Data'!Y96)</f>
        <v/>
      </c>
      <c r="AZ96" s="94" t="str">
        <f>ASC(IF(競技者データ入力シート!X101="","",競技者データ入力シート!V101))</f>
        <v/>
      </c>
      <c r="BB96" s="94" t="str">
        <f>IF(競技者データ入力シート!$AH101="","",(VLOOKUP((data!$AM97&amp;data!$AP97),'NANS Data'!$CK$2:$CL$13,2,FALSE)))</f>
        <v/>
      </c>
      <c r="BC96" s="94" t="str">
        <f>IF(競技者データ入力シート!AH101="","",B96)</f>
        <v/>
      </c>
      <c r="BD96" s="94" t="str">
        <f>IF(競技者データ入力シート!$AH101="","",data!$R97&amp;data!$AP97)</f>
        <v/>
      </c>
      <c r="BE96" s="94"/>
      <c r="BF96" s="94" t="str">
        <f>IF(競技者データ入力シート!$AH101="","",data!$R97&amp;data!$AP97)</f>
        <v/>
      </c>
      <c r="BG96" s="94" t="str">
        <f>IF(競技者データ入力シート!$AH101="","",data!$R97&amp;data!$AP97)</f>
        <v/>
      </c>
      <c r="BH96" s="94" t="str">
        <f>IF(競技者データ入力シート!AH101="","",COUNTIF('NANS Data'!$BB$2:BB96,'NANS Data'!BB96))</f>
        <v/>
      </c>
      <c r="BI96" s="94" t="str">
        <f t="shared" si="8"/>
        <v/>
      </c>
      <c r="BJ96" s="94" t="str">
        <f t="shared" si="9"/>
        <v/>
      </c>
      <c r="BK96" s="94" t="str">
        <f>IF(競技者データ入力シート!AH101="","",data!AM97)</f>
        <v/>
      </c>
      <c r="BL96" s="94" t="str">
        <f>ASC(IF(競技者データ入力シート!AH101="","",競技者データ入力シート!AF101))</f>
        <v/>
      </c>
    </row>
    <row r="97" spans="2:64">
      <c r="B97" t="str">
        <f>IF(競技者データ入力シート!$C102="","",競技者データ入力シート!$U$1)</f>
        <v/>
      </c>
      <c r="C97" t="str">
        <f>IF(競技者データ入力シート!$C102="","",競技者データ入力シート!$P$1)</f>
        <v/>
      </c>
      <c r="D97" t="str">
        <f>IF(競技者データ入力シート!C102="","",競技者データ入力シート!A102)</f>
        <v/>
      </c>
      <c r="E97" t="str">
        <f>IF(競技者データ入力シート!C102="","",'NANS Data'!C97&amp;'NANS Data'!D97)</f>
        <v/>
      </c>
      <c r="F97" t="str">
        <f>IF(競技者データ入力シート!C102="","",競技者データ入力シート!$U$1)</f>
        <v/>
      </c>
      <c r="I97" t="str">
        <f>ASC(IF(競技者データ入力シート!C102="","",競技者データ入力シート!B102))</f>
        <v/>
      </c>
      <c r="J97" t="str">
        <f>IF(競技者データ入力シート!C102="","",競技者データ入力シート!C102&amp;" "&amp;競技者データ入力シート!D102)</f>
        <v/>
      </c>
      <c r="K97" t="str">
        <f>ASC(IF(競技者データ入力シート!E102="","",競技者データ入力シート!E102&amp;" "&amp;競技者データ入力シート!F102))</f>
        <v/>
      </c>
      <c r="L97" t="str">
        <f t="shared" si="5"/>
        <v/>
      </c>
      <c r="M97" t="str">
        <f>ASC(IF(競技者データ入力シート!G102="","",競技者データ入力シート!G102))</f>
        <v/>
      </c>
      <c r="N97" t="str">
        <f>ASC(IF(競技者データ入力シート!O102="","",競技者データ入力シート!O102))</f>
        <v/>
      </c>
      <c r="O97" t="str">
        <f>IF(競技者データ入力シート!I102="","",競技者データ入力シート!I102)</f>
        <v/>
      </c>
      <c r="P97" t="str">
        <f>ASC(IF(競技者データ入力シート!J102="","",競技者データ入力シート!J102))</f>
        <v/>
      </c>
      <c r="Q97" t="str">
        <f>ASC(IF(競技者データ入力シート!K102="","",競技者データ入力シート!K102))</f>
        <v/>
      </c>
      <c r="R97" t="str">
        <f>ASC(IF(競技者データ入力シート!L102="","",競技者データ入力シート!L102))</f>
        <v/>
      </c>
      <c r="S97" t="str">
        <f>IF(競技者データ入力シート!N102="","",競技者データ入力シート!N102)</f>
        <v/>
      </c>
      <c r="T97" t="str">
        <f>ASC(IF(競技者データ入力シート!M102="","",競技者データ入力シート!M102))</f>
        <v/>
      </c>
      <c r="U97" s="6" t="str">
        <f>IF(競技者データ入力シート!P102="","",data!X98)</f>
        <v/>
      </c>
      <c r="V97" t="str">
        <f>ASC(IF(競技者データ入力シート!P102="","",競技者データ入力シート!Q102))</f>
        <v/>
      </c>
      <c r="Y97" s="6" t="str">
        <f>IF(競技者データ入力シート!U102="","",data!AC98)</f>
        <v/>
      </c>
      <c r="Z97" t="str">
        <f>ASC(IF(競技者データ入力シート!U102="","",競技者データ入力シート!V102))</f>
        <v/>
      </c>
      <c r="AC97" s="6" t="str">
        <f>IF(競技者データ入力シート!Z102="","",data!AH98)</f>
        <v/>
      </c>
      <c r="AD97" t="str">
        <f>ASC(IF(競技者データ入力シート!Z102="","",競技者データ入力シート!AA102))</f>
        <v/>
      </c>
      <c r="AG97" s="6" t="str">
        <f>IF(競技者データ入力シート!AE102="","",data!AM98)</f>
        <v/>
      </c>
      <c r="AH97" t="str">
        <f>ASC(IF(競技者データ入力シート!AF102="","",競技者データ入力シート!AF102))</f>
        <v/>
      </c>
      <c r="AP97" s="94" t="str">
        <f>IF(競技者データ入力シート!$X102="","",(VLOOKUP((data!$AC98&amp;data!$AF98),'NANS Data'!$CK$2:$CL$13,2,FALSE)))</f>
        <v/>
      </c>
      <c r="AQ97" s="94" t="str">
        <f>IF(競技者データ入力シート!$X102="","",$B97)</f>
        <v/>
      </c>
      <c r="AR97" s="94" t="str">
        <f>IF(競技者データ入力シート!$X102="","",data!$R98&amp;data!$AF98)</f>
        <v/>
      </c>
      <c r="AS97" s="94"/>
      <c r="AT97" s="94" t="str">
        <f>IF(競技者データ入力シート!$X102="","",data!$R98&amp;data!$AF98)</f>
        <v/>
      </c>
      <c r="AU97" s="94" t="str">
        <f>IF(競技者データ入力シート!$X102="","",data!$R98&amp;data!$AF98)</f>
        <v/>
      </c>
      <c r="AV97" s="6" t="str">
        <f>IF(競技者データ入力シート!X102="","",(COUNTIF($AP$2:AP97,AP97)))</f>
        <v/>
      </c>
      <c r="AW97" s="94" t="str">
        <f t="shared" si="6"/>
        <v/>
      </c>
      <c r="AX97" s="94" t="str">
        <f t="shared" si="7"/>
        <v/>
      </c>
      <c r="AY97" s="94" t="str">
        <f>IF(競技者データ入力シート!$X102="","",'NANS Data'!Y97)</f>
        <v/>
      </c>
      <c r="AZ97" s="94" t="str">
        <f>ASC(IF(競技者データ入力シート!X102="","",競技者データ入力シート!V102))</f>
        <v/>
      </c>
      <c r="BB97" s="94" t="str">
        <f>IF(競技者データ入力シート!$AH102="","",(VLOOKUP((data!$AM98&amp;data!$AP98),'NANS Data'!$CK$2:$CL$13,2,FALSE)))</f>
        <v/>
      </c>
      <c r="BC97" s="94" t="str">
        <f>IF(競技者データ入力シート!AH102="","",B97)</f>
        <v/>
      </c>
      <c r="BD97" s="94" t="str">
        <f>IF(競技者データ入力シート!$AH102="","",data!$R98&amp;data!$AP98)</f>
        <v/>
      </c>
      <c r="BE97" s="94"/>
      <c r="BF97" s="94" t="str">
        <f>IF(競技者データ入力シート!$AH102="","",data!$R98&amp;data!$AP98)</f>
        <v/>
      </c>
      <c r="BG97" s="94" t="str">
        <f>IF(競技者データ入力シート!$AH102="","",data!$R98&amp;data!$AP98)</f>
        <v/>
      </c>
      <c r="BH97" s="94" t="str">
        <f>IF(競技者データ入力シート!AH102="","",COUNTIF('NANS Data'!$BB$2:BB97,'NANS Data'!BB97))</f>
        <v/>
      </c>
      <c r="BI97" s="94" t="str">
        <f t="shared" si="8"/>
        <v/>
      </c>
      <c r="BJ97" s="94" t="str">
        <f t="shared" si="9"/>
        <v/>
      </c>
      <c r="BK97" s="94" t="str">
        <f>IF(競技者データ入力シート!AH102="","",data!AM98)</f>
        <v/>
      </c>
      <c r="BL97" s="94" t="str">
        <f>ASC(IF(競技者データ入力シート!AH102="","",競技者データ入力シート!AF102))</f>
        <v/>
      </c>
    </row>
    <row r="98" spans="2:64">
      <c r="B98" t="str">
        <f>IF(競技者データ入力シート!$C103="","",競技者データ入力シート!$U$1)</f>
        <v/>
      </c>
      <c r="C98" t="str">
        <f>IF(競技者データ入力シート!$C103="","",競技者データ入力シート!$P$1)</f>
        <v/>
      </c>
      <c r="D98" t="str">
        <f>IF(競技者データ入力シート!C103="","",競技者データ入力シート!A103)</f>
        <v/>
      </c>
      <c r="E98" t="str">
        <f>IF(競技者データ入力シート!C103="","",'NANS Data'!C98&amp;'NANS Data'!D98)</f>
        <v/>
      </c>
      <c r="F98" t="str">
        <f>IF(競技者データ入力シート!C103="","",競技者データ入力シート!$U$1)</f>
        <v/>
      </c>
      <c r="I98" t="str">
        <f>ASC(IF(競技者データ入力シート!C103="","",競技者データ入力シート!B103))</f>
        <v/>
      </c>
      <c r="J98" t="str">
        <f>IF(競技者データ入力シート!C103="","",競技者データ入力シート!C103&amp;" "&amp;競技者データ入力シート!D103)</f>
        <v/>
      </c>
      <c r="K98" t="str">
        <f>ASC(IF(競技者データ入力シート!E103="","",競技者データ入力シート!E103&amp;" "&amp;競技者データ入力シート!F103))</f>
        <v/>
      </c>
      <c r="L98" t="str">
        <f t="shared" si="5"/>
        <v/>
      </c>
      <c r="M98" t="str">
        <f>ASC(IF(競技者データ入力シート!G103="","",競技者データ入力シート!G103))</f>
        <v/>
      </c>
      <c r="N98" t="str">
        <f>ASC(IF(競技者データ入力シート!O103="","",競技者データ入力シート!O103))</f>
        <v/>
      </c>
      <c r="O98" t="str">
        <f>IF(競技者データ入力シート!I103="","",競技者データ入力シート!I103)</f>
        <v/>
      </c>
      <c r="P98" t="str">
        <f>ASC(IF(競技者データ入力シート!J103="","",競技者データ入力シート!J103))</f>
        <v/>
      </c>
      <c r="Q98" t="str">
        <f>ASC(IF(競技者データ入力シート!K103="","",競技者データ入力シート!K103))</f>
        <v/>
      </c>
      <c r="R98" t="str">
        <f>ASC(IF(競技者データ入力シート!L103="","",競技者データ入力シート!L103))</f>
        <v/>
      </c>
      <c r="S98" t="str">
        <f>IF(競技者データ入力シート!N103="","",競技者データ入力シート!N103)</f>
        <v/>
      </c>
      <c r="T98" t="str">
        <f>ASC(IF(競技者データ入力シート!M103="","",競技者データ入力シート!M103))</f>
        <v/>
      </c>
      <c r="U98" s="6" t="str">
        <f>IF(競技者データ入力シート!P103="","",data!X99)</f>
        <v/>
      </c>
      <c r="V98" t="str">
        <f>ASC(IF(競技者データ入力シート!P103="","",競技者データ入力シート!Q103))</f>
        <v/>
      </c>
      <c r="Y98" s="6" t="str">
        <f>IF(競技者データ入力シート!U103="","",data!AC99)</f>
        <v/>
      </c>
      <c r="Z98" t="str">
        <f>ASC(IF(競技者データ入力シート!U103="","",競技者データ入力シート!V103))</f>
        <v/>
      </c>
      <c r="AC98" s="6" t="str">
        <f>IF(競技者データ入力シート!Z103="","",data!AH99)</f>
        <v/>
      </c>
      <c r="AD98" t="str">
        <f>ASC(IF(競技者データ入力シート!Z103="","",競技者データ入力シート!AA103))</f>
        <v/>
      </c>
      <c r="AG98" s="6" t="str">
        <f>IF(競技者データ入力シート!AE103="","",data!AM99)</f>
        <v/>
      </c>
      <c r="AH98" t="str">
        <f>ASC(IF(競技者データ入力シート!AF103="","",競技者データ入力シート!AF103))</f>
        <v/>
      </c>
      <c r="AP98" s="94" t="str">
        <f>IF(競技者データ入力シート!$X103="","",(VLOOKUP((data!$AC99&amp;data!$AF99),'NANS Data'!$CK$2:$CL$13,2,FALSE)))</f>
        <v/>
      </c>
      <c r="AQ98" s="94" t="str">
        <f>IF(競技者データ入力シート!$X103="","",$B98)</f>
        <v/>
      </c>
      <c r="AR98" s="94" t="str">
        <f>IF(競技者データ入力シート!$X103="","",data!$R99&amp;data!$AF99)</f>
        <v/>
      </c>
      <c r="AS98" s="94"/>
      <c r="AT98" s="94" t="str">
        <f>IF(競技者データ入力シート!$X103="","",data!$R99&amp;data!$AF99)</f>
        <v/>
      </c>
      <c r="AU98" s="94" t="str">
        <f>IF(競技者データ入力シート!$X103="","",data!$R99&amp;data!$AF99)</f>
        <v/>
      </c>
      <c r="AV98" s="6" t="str">
        <f>IF(競技者データ入力シート!X103="","",(COUNTIF($AP$2:AP98,AP98)))</f>
        <v/>
      </c>
      <c r="AW98" s="94" t="str">
        <f t="shared" si="6"/>
        <v/>
      </c>
      <c r="AX98" s="94" t="str">
        <f t="shared" si="7"/>
        <v/>
      </c>
      <c r="AY98" s="94" t="str">
        <f>IF(競技者データ入力シート!$X103="","",'NANS Data'!Y98)</f>
        <v/>
      </c>
      <c r="AZ98" s="94" t="str">
        <f>ASC(IF(競技者データ入力シート!X103="","",競技者データ入力シート!V103))</f>
        <v/>
      </c>
      <c r="BB98" s="94" t="str">
        <f>IF(競技者データ入力シート!$AH103="","",(VLOOKUP((data!$AM99&amp;data!$AP99),'NANS Data'!$CK$2:$CL$13,2,FALSE)))</f>
        <v/>
      </c>
      <c r="BC98" s="94" t="str">
        <f>IF(競技者データ入力シート!AH103="","",B98)</f>
        <v/>
      </c>
      <c r="BD98" s="94" t="str">
        <f>IF(競技者データ入力シート!$AH103="","",data!$R99&amp;data!$AP99)</f>
        <v/>
      </c>
      <c r="BE98" s="94"/>
      <c r="BF98" s="94" t="str">
        <f>IF(競技者データ入力シート!$AH103="","",data!$R99&amp;data!$AP99)</f>
        <v/>
      </c>
      <c r="BG98" s="94" t="str">
        <f>IF(競技者データ入力シート!$AH103="","",data!$R99&amp;data!$AP99)</f>
        <v/>
      </c>
      <c r="BH98" s="94" t="str">
        <f>IF(競技者データ入力シート!AH103="","",COUNTIF('NANS Data'!$BB$2:BB98,'NANS Data'!BB98))</f>
        <v/>
      </c>
      <c r="BI98" s="94" t="str">
        <f t="shared" si="8"/>
        <v/>
      </c>
      <c r="BJ98" s="94" t="str">
        <f t="shared" si="9"/>
        <v/>
      </c>
      <c r="BK98" s="94" t="str">
        <f>IF(競技者データ入力シート!AH103="","",data!AM99)</f>
        <v/>
      </c>
      <c r="BL98" s="94" t="str">
        <f>ASC(IF(競技者データ入力シート!AH103="","",競技者データ入力シート!AF103))</f>
        <v/>
      </c>
    </row>
    <row r="99" spans="2:64">
      <c r="B99" t="str">
        <f>IF(競技者データ入力シート!$C104="","",競技者データ入力シート!$U$1)</f>
        <v/>
      </c>
      <c r="C99" t="str">
        <f>IF(競技者データ入力シート!$C104="","",競技者データ入力シート!$P$1)</f>
        <v/>
      </c>
      <c r="D99" t="str">
        <f>IF(競技者データ入力シート!C104="","",競技者データ入力シート!A104)</f>
        <v/>
      </c>
      <c r="E99" t="str">
        <f>IF(競技者データ入力シート!C104="","",'NANS Data'!C99&amp;'NANS Data'!D99)</f>
        <v/>
      </c>
      <c r="F99" t="str">
        <f>IF(競技者データ入力シート!C104="","",競技者データ入力シート!$U$1)</f>
        <v/>
      </c>
      <c r="I99" t="str">
        <f>ASC(IF(競技者データ入力シート!C104="","",競技者データ入力シート!B104))</f>
        <v/>
      </c>
      <c r="J99" t="str">
        <f>IF(競技者データ入力シート!C104="","",競技者データ入力シート!C104&amp;" "&amp;競技者データ入力シート!D104)</f>
        <v/>
      </c>
      <c r="K99" t="str">
        <f>ASC(IF(競技者データ入力シート!E104="","",競技者データ入力シート!E104&amp;" "&amp;競技者データ入力シート!F104))</f>
        <v/>
      </c>
      <c r="L99" t="str">
        <f t="shared" si="5"/>
        <v/>
      </c>
      <c r="M99" t="str">
        <f>ASC(IF(競技者データ入力シート!G104="","",競技者データ入力シート!G104))</f>
        <v/>
      </c>
      <c r="N99" t="str">
        <f>ASC(IF(競技者データ入力シート!O104="","",競技者データ入力シート!O104))</f>
        <v/>
      </c>
      <c r="O99" t="str">
        <f>IF(競技者データ入力シート!I104="","",競技者データ入力シート!I104)</f>
        <v/>
      </c>
      <c r="P99" t="str">
        <f>ASC(IF(競技者データ入力シート!J104="","",競技者データ入力シート!J104))</f>
        <v/>
      </c>
      <c r="Q99" t="str">
        <f>ASC(IF(競技者データ入力シート!K104="","",競技者データ入力シート!K104))</f>
        <v/>
      </c>
      <c r="R99" t="str">
        <f>ASC(IF(競技者データ入力シート!L104="","",競技者データ入力シート!L104))</f>
        <v/>
      </c>
      <c r="S99" t="str">
        <f>IF(競技者データ入力シート!N104="","",競技者データ入力シート!N104)</f>
        <v/>
      </c>
      <c r="T99" t="str">
        <f>ASC(IF(競技者データ入力シート!M104="","",競技者データ入力シート!M104))</f>
        <v/>
      </c>
      <c r="U99" s="6" t="str">
        <f>IF(競技者データ入力シート!P104="","",data!X100)</f>
        <v/>
      </c>
      <c r="V99" t="str">
        <f>ASC(IF(競技者データ入力シート!P104="","",競技者データ入力シート!Q104))</f>
        <v/>
      </c>
      <c r="Y99" s="6" t="str">
        <f>IF(競技者データ入力シート!U104="","",data!AC100)</f>
        <v/>
      </c>
      <c r="Z99" t="str">
        <f>ASC(IF(競技者データ入力シート!U104="","",競技者データ入力シート!V104))</f>
        <v/>
      </c>
      <c r="AC99" s="6" t="str">
        <f>IF(競技者データ入力シート!Z104="","",data!AH100)</f>
        <v/>
      </c>
      <c r="AD99" t="str">
        <f>ASC(IF(競技者データ入力シート!Z104="","",競技者データ入力シート!AA104))</f>
        <v/>
      </c>
      <c r="AG99" s="6" t="str">
        <f>IF(競技者データ入力シート!AE104="","",data!AM100)</f>
        <v/>
      </c>
      <c r="AH99" t="str">
        <f>ASC(IF(競技者データ入力シート!AF104="","",競技者データ入力シート!AF104))</f>
        <v/>
      </c>
      <c r="AP99" s="94" t="str">
        <f>IF(競技者データ入力シート!$X104="","",(VLOOKUP((data!$AC100&amp;data!$AF100),'NANS Data'!$CK$2:$CL$13,2,FALSE)))</f>
        <v/>
      </c>
      <c r="AQ99" s="94" t="str">
        <f>IF(競技者データ入力シート!$X104="","",$B99)</f>
        <v/>
      </c>
      <c r="AR99" s="94" t="str">
        <f>IF(競技者データ入力シート!$X104="","",data!$R100&amp;data!$AF100)</f>
        <v/>
      </c>
      <c r="AS99" s="94"/>
      <c r="AT99" s="94" t="str">
        <f>IF(競技者データ入力シート!$X104="","",data!$R100&amp;data!$AF100)</f>
        <v/>
      </c>
      <c r="AU99" s="94" t="str">
        <f>IF(競技者データ入力シート!$X104="","",data!$R100&amp;data!$AF100)</f>
        <v/>
      </c>
      <c r="AV99" s="6" t="str">
        <f>IF(競技者データ入力シート!X104="","",(COUNTIF($AP$2:AP99,AP99)))</f>
        <v/>
      </c>
      <c r="AW99" s="94" t="str">
        <f t="shared" si="6"/>
        <v/>
      </c>
      <c r="AX99" s="94" t="str">
        <f t="shared" si="7"/>
        <v/>
      </c>
      <c r="AY99" s="94" t="str">
        <f>IF(競技者データ入力シート!$X104="","",'NANS Data'!Y99)</f>
        <v/>
      </c>
      <c r="AZ99" s="94" t="str">
        <f>ASC(IF(競技者データ入力シート!X104="","",競技者データ入力シート!V104))</f>
        <v/>
      </c>
      <c r="BB99" s="94" t="str">
        <f>IF(競技者データ入力シート!$AH104="","",(VLOOKUP((data!$AM100&amp;data!$AP100),'NANS Data'!$CK$2:$CL$13,2,FALSE)))</f>
        <v/>
      </c>
      <c r="BC99" s="94" t="str">
        <f>IF(競技者データ入力シート!AH104="","",B99)</f>
        <v/>
      </c>
      <c r="BD99" s="94" t="str">
        <f>IF(競技者データ入力シート!$AH104="","",data!$R100&amp;data!$AP100)</f>
        <v/>
      </c>
      <c r="BE99" s="94"/>
      <c r="BF99" s="94" t="str">
        <f>IF(競技者データ入力シート!$AH104="","",data!$R100&amp;data!$AP100)</f>
        <v/>
      </c>
      <c r="BG99" s="94" t="str">
        <f>IF(競技者データ入力シート!$AH104="","",data!$R100&amp;data!$AP100)</f>
        <v/>
      </c>
      <c r="BH99" s="94" t="str">
        <f>IF(競技者データ入力シート!AH104="","",COUNTIF('NANS Data'!$BB$2:BB99,'NANS Data'!BB99))</f>
        <v/>
      </c>
      <c r="BI99" s="94" t="str">
        <f t="shared" si="8"/>
        <v/>
      </c>
      <c r="BJ99" s="94" t="str">
        <f t="shared" si="9"/>
        <v/>
      </c>
      <c r="BK99" s="94" t="str">
        <f>IF(競技者データ入力シート!AH104="","",data!AM100)</f>
        <v/>
      </c>
      <c r="BL99" s="94" t="str">
        <f>ASC(IF(競技者データ入力シート!AH104="","",競技者データ入力シート!AF104))</f>
        <v/>
      </c>
    </row>
    <row r="100" spans="2:64">
      <c r="B100" t="str">
        <f>IF(競技者データ入力シート!$C105="","",競技者データ入力シート!$U$1)</f>
        <v/>
      </c>
      <c r="C100" t="str">
        <f>IF(競技者データ入力シート!$C105="","",競技者データ入力シート!$P$1)</f>
        <v/>
      </c>
      <c r="D100" t="str">
        <f>IF(競技者データ入力シート!C105="","",競技者データ入力シート!A105)</f>
        <v/>
      </c>
      <c r="E100" t="str">
        <f>IF(競技者データ入力シート!C105="","",'NANS Data'!C100&amp;'NANS Data'!D100)</f>
        <v/>
      </c>
      <c r="F100" t="str">
        <f>IF(競技者データ入力シート!C105="","",競技者データ入力シート!$U$1)</f>
        <v/>
      </c>
      <c r="I100" t="str">
        <f>ASC(IF(競技者データ入力シート!C105="","",競技者データ入力シート!B105))</f>
        <v/>
      </c>
      <c r="J100" t="str">
        <f>IF(競技者データ入力シート!C105="","",競技者データ入力シート!C105&amp;" "&amp;競技者データ入力シート!D105)</f>
        <v/>
      </c>
      <c r="K100" t="str">
        <f>ASC(IF(競技者データ入力シート!E105="","",競技者データ入力シート!E105&amp;" "&amp;競技者データ入力シート!F105))</f>
        <v/>
      </c>
      <c r="L100" t="str">
        <f t="shared" si="5"/>
        <v/>
      </c>
      <c r="M100" t="str">
        <f>ASC(IF(競技者データ入力シート!G105="","",競技者データ入力シート!G105))</f>
        <v/>
      </c>
      <c r="N100" t="str">
        <f>ASC(IF(競技者データ入力シート!O105="","",競技者データ入力シート!O105))</f>
        <v/>
      </c>
      <c r="O100" t="str">
        <f>IF(競技者データ入力シート!I105="","",競技者データ入力シート!I105)</f>
        <v/>
      </c>
      <c r="P100" t="str">
        <f>ASC(IF(競技者データ入力シート!J105="","",競技者データ入力シート!J105))</f>
        <v/>
      </c>
      <c r="Q100" t="str">
        <f>ASC(IF(競技者データ入力シート!K105="","",競技者データ入力シート!K105))</f>
        <v/>
      </c>
      <c r="R100" t="str">
        <f>ASC(IF(競技者データ入力シート!L105="","",競技者データ入力シート!L105))</f>
        <v/>
      </c>
      <c r="S100" t="str">
        <f>IF(競技者データ入力シート!N105="","",競技者データ入力シート!N105)</f>
        <v/>
      </c>
      <c r="T100" t="str">
        <f>ASC(IF(競技者データ入力シート!M105="","",競技者データ入力シート!M105))</f>
        <v/>
      </c>
      <c r="U100" s="6" t="str">
        <f>IF(競技者データ入力シート!P105="","",data!X101)</f>
        <v/>
      </c>
      <c r="V100" t="str">
        <f>ASC(IF(競技者データ入力シート!P105="","",競技者データ入力シート!Q105))</f>
        <v/>
      </c>
      <c r="Y100" s="6" t="str">
        <f>IF(競技者データ入力シート!U105="","",data!AC101)</f>
        <v/>
      </c>
      <c r="Z100" t="str">
        <f>ASC(IF(競技者データ入力シート!U105="","",競技者データ入力シート!V105))</f>
        <v/>
      </c>
      <c r="AC100" s="6" t="str">
        <f>IF(競技者データ入力シート!Z105="","",data!AH101)</f>
        <v/>
      </c>
      <c r="AD100" t="str">
        <f>ASC(IF(競技者データ入力シート!Z105="","",競技者データ入力シート!AA105))</f>
        <v/>
      </c>
      <c r="AG100" s="6" t="str">
        <f>IF(競技者データ入力シート!AE105="","",data!AM101)</f>
        <v/>
      </c>
      <c r="AH100" t="str">
        <f>ASC(IF(競技者データ入力シート!AF105="","",競技者データ入力シート!AF105))</f>
        <v/>
      </c>
      <c r="AP100" s="94" t="str">
        <f>IF(競技者データ入力シート!$X105="","",(VLOOKUP((data!$AC101&amp;data!$AF101),'NANS Data'!$CK$2:$CL$13,2,FALSE)))</f>
        <v/>
      </c>
      <c r="AQ100" s="94" t="str">
        <f>IF(競技者データ入力シート!$X105="","",$B100)</f>
        <v/>
      </c>
      <c r="AR100" s="94" t="str">
        <f>IF(競技者データ入力シート!$X105="","",data!$R101&amp;data!$AF101)</f>
        <v/>
      </c>
      <c r="AS100" s="94"/>
      <c r="AT100" s="94" t="str">
        <f>IF(競技者データ入力シート!$X105="","",data!$R101&amp;data!$AF101)</f>
        <v/>
      </c>
      <c r="AU100" s="94" t="str">
        <f>IF(競技者データ入力シート!$X105="","",data!$R101&amp;data!$AF101)</f>
        <v/>
      </c>
      <c r="AV100" s="6" t="str">
        <f>IF(競技者データ入力シート!X105="","",(COUNTIF($AP$2:AP100,AP100)))</f>
        <v/>
      </c>
      <c r="AW100" s="94" t="str">
        <f t="shared" si="6"/>
        <v/>
      </c>
      <c r="AX100" s="94" t="str">
        <f t="shared" si="7"/>
        <v/>
      </c>
      <c r="AY100" s="94" t="str">
        <f>IF(競技者データ入力シート!$X105="","",'NANS Data'!Y100)</f>
        <v/>
      </c>
      <c r="AZ100" s="94" t="str">
        <f>ASC(IF(競技者データ入力シート!X105="","",競技者データ入力シート!V105))</f>
        <v/>
      </c>
      <c r="BB100" s="94" t="str">
        <f>IF(競技者データ入力シート!$AH105="","",(VLOOKUP((data!$AM101&amp;data!$AP101),'NANS Data'!$CK$2:$CL$13,2,FALSE)))</f>
        <v/>
      </c>
      <c r="BC100" s="94" t="str">
        <f>IF(競技者データ入力シート!AH105="","",B100)</f>
        <v/>
      </c>
      <c r="BD100" s="94" t="str">
        <f>IF(競技者データ入力シート!$AH105="","",data!$R101&amp;data!$AP101)</f>
        <v/>
      </c>
      <c r="BE100" s="94"/>
      <c r="BF100" s="94" t="str">
        <f>IF(競技者データ入力シート!$AH105="","",data!$R101&amp;data!$AP101)</f>
        <v/>
      </c>
      <c r="BG100" s="94" t="str">
        <f>IF(競技者データ入力シート!$AH105="","",data!$R101&amp;data!$AP101)</f>
        <v/>
      </c>
      <c r="BH100" s="94" t="str">
        <f>IF(競技者データ入力シート!AH105="","",COUNTIF('NANS Data'!$BB$2:BB100,'NANS Data'!BB100))</f>
        <v/>
      </c>
      <c r="BI100" s="94" t="str">
        <f t="shared" si="8"/>
        <v/>
      </c>
      <c r="BJ100" s="94" t="str">
        <f t="shared" si="9"/>
        <v/>
      </c>
      <c r="BK100" s="94" t="str">
        <f>IF(競技者データ入力シート!AH105="","",data!AM101)</f>
        <v/>
      </c>
      <c r="BL100" s="94" t="str">
        <f>ASC(IF(競技者データ入力シート!AH105="","",競技者データ入力シート!AF105))</f>
        <v/>
      </c>
    </row>
    <row r="101" spans="2:64">
      <c r="B101" t="str">
        <f>IF(競技者データ入力シート!$C106="","",競技者データ入力シート!$U$1)</f>
        <v/>
      </c>
      <c r="C101" t="str">
        <f>IF(競技者データ入力シート!$C106="","",競技者データ入力シート!$P$1)</f>
        <v/>
      </c>
      <c r="D101" t="str">
        <f>IF(競技者データ入力シート!C106="","",競技者データ入力シート!A106)</f>
        <v/>
      </c>
      <c r="E101" t="str">
        <f>IF(競技者データ入力シート!C106="","",'NANS Data'!C101&amp;'NANS Data'!D101)</f>
        <v/>
      </c>
      <c r="F101" t="str">
        <f>IF(競技者データ入力シート!C106="","",競技者データ入力シート!$U$1)</f>
        <v/>
      </c>
      <c r="I101" t="str">
        <f>ASC(IF(競技者データ入力シート!C106="","",競技者データ入力シート!B106))</f>
        <v/>
      </c>
      <c r="J101" t="str">
        <f>IF(競技者データ入力シート!C106="","",競技者データ入力シート!C106&amp;" "&amp;競技者データ入力シート!D106)</f>
        <v/>
      </c>
      <c r="K101" t="str">
        <f>ASC(IF(競技者データ入力シート!E106="","",競技者データ入力シート!E106&amp;" "&amp;競技者データ入力シート!F106))</f>
        <v/>
      </c>
      <c r="L101" t="str">
        <f t="shared" si="5"/>
        <v/>
      </c>
      <c r="M101" t="str">
        <f>ASC(IF(競技者データ入力シート!G106="","",競技者データ入力シート!G106))</f>
        <v/>
      </c>
      <c r="N101" t="str">
        <f>ASC(IF(競技者データ入力シート!O106="","",競技者データ入力シート!O106))</f>
        <v/>
      </c>
      <c r="O101" t="str">
        <f>IF(競技者データ入力シート!I106="","",競技者データ入力シート!I106)</f>
        <v/>
      </c>
      <c r="P101" t="str">
        <f>ASC(IF(競技者データ入力シート!J106="","",競技者データ入力シート!J106))</f>
        <v/>
      </c>
      <c r="Q101" t="str">
        <f>ASC(IF(競技者データ入力シート!K106="","",競技者データ入力シート!K106))</f>
        <v/>
      </c>
      <c r="R101" t="str">
        <f>ASC(IF(競技者データ入力シート!L106="","",競技者データ入力シート!L106))</f>
        <v/>
      </c>
      <c r="S101" t="str">
        <f>IF(競技者データ入力シート!N106="","",競技者データ入力シート!N106)</f>
        <v/>
      </c>
      <c r="T101" t="str">
        <f>ASC(IF(競技者データ入力シート!M106="","",競技者データ入力シート!M106))</f>
        <v/>
      </c>
      <c r="U101" s="6" t="str">
        <f>IF(競技者データ入力シート!P106="","",data!X102)</f>
        <v/>
      </c>
      <c r="V101" t="str">
        <f>ASC(IF(競技者データ入力シート!P106="","",競技者データ入力シート!Q106))</f>
        <v/>
      </c>
      <c r="Y101" s="6" t="str">
        <f>IF(競技者データ入力シート!U106="","",data!AC102)</f>
        <v/>
      </c>
      <c r="Z101" t="str">
        <f>ASC(IF(競技者データ入力シート!U106="","",競技者データ入力シート!V106))</f>
        <v/>
      </c>
      <c r="AC101" s="6" t="str">
        <f>IF(競技者データ入力シート!Z106="","",data!AH102)</f>
        <v/>
      </c>
      <c r="AD101" t="str">
        <f>ASC(IF(競技者データ入力シート!Z106="","",競技者データ入力シート!AA106))</f>
        <v/>
      </c>
      <c r="AG101" s="6" t="str">
        <f>IF(競技者データ入力シート!AE106="","",data!AM102)</f>
        <v/>
      </c>
      <c r="AH101" t="str">
        <f>ASC(IF(競技者データ入力シート!AF106="","",競技者データ入力シート!AF106))</f>
        <v/>
      </c>
      <c r="AP101" s="94" t="str">
        <f>IF(競技者データ入力シート!$X106="","",(VLOOKUP((data!$AC102&amp;data!$AF102),'NANS Data'!$CK$2:$CL$13,2,FALSE)))</f>
        <v/>
      </c>
      <c r="AQ101" s="94" t="str">
        <f>IF(競技者データ入力シート!$X106="","",$B101)</f>
        <v/>
      </c>
      <c r="AR101" s="94" t="str">
        <f>IF(競技者データ入力シート!$X106="","",data!$R102&amp;data!$AF102)</f>
        <v/>
      </c>
      <c r="AS101" s="94"/>
      <c r="AT101" s="94" t="str">
        <f>IF(競技者データ入力シート!$X106="","",data!$R102&amp;data!$AF102)</f>
        <v/>
      </c>
      <c r="AU101" s="94" t="str">
        <f>IF(競技者データ入力シート!$X106="","",data!$R102&amp;data!$AF102)</f>
        <v/>
      </c>
      <c r="AV101" s="6" t="str">
        <f>IF(競技者データ入力シート!X106="","",(COUNTIF($AP$2:AP101,AP101)))</f>
        <v/>
      </c>
      <c r="AW101" s="94" t="str">
        <f t="shared" si="6"/>
        <v/>
      </c>
      <c r="AX101" s="94" t="str">
        <f t="shared" si="7"/>
        <v/>
      </c>
      <c r="AY101" s="94" t="str">
        <f>IF(競技者データ入力シート!$X106="","",'NANS Data'!Y101)</f>
        <v/>
      </c>
      <c r="AZ101" s="94" t="str">
        <f>ASC(IF(競技者データ入力シート!X106="","",競技者データ入力シート!V106))</f>
        <v/>
      </c>
      <c r="BB101" s="94" t="str">
        <f>IF(競技者データ入力シート!$AH106="","",(VLOOKUP((data!$AM102&amp;data!$AP102),'NANS Data'!$CK$2:$CL$13,2,FALSE)))</f>
        <v/>
      </c>
      <c r="BC101" s="94" t="str">
        <f>IF(競技者データ入力シート!AH106="","",B101)</f>
        <v/>
      </c>
      <c r="BD101" s="94" t="str">
        <f>IF(競技者データ入力シート!$AH106="","",data!$R102&amp;data!$AP102)</f>
        <v/>
      </c>
      <c r="BE101" s="94"/>
      <c r="BF101" s="94" t="str">
        <f>IF(競技者データ入力シート!$AH106="","",data!$R102&amp;data!$AP102)</f>
        <v/>
      </c>
      <c r="BG101" s="94" t="str">
        <f>IF(競技者データ入力シート!$AH106="","",data!$R102&amp;data!$AP102)</f>
        <v/>
      </c>
      <c r="BH101" s="94" t="str">
        <f>IF(競技者データ入力シート!AH106="","",COUNTIF('NANS Data'!$BB$2:BB101,'NANS Data'!BB101))</f>
        <v/>
      </c>
      <c r="BI101" s="94" t="str">
        <f t="shared" si="8"/>
        <v/>
      </c>
      <c r="BJ101" s="94" t="str">
        <f t="shared" si="9"/>
        <v/>
      </c>
      <c r="BK101" s="94" t="str">
        <f>IF(競技者データ入力シート!AH106="","",data!AM102)</f>
        <v/>
      </c>
      <c r="BL101" s="94" t="str">
        <f>ASC(IF(競技者データ入力シート!AH106="","",競技者データ入力シート!AF106))</f>
        <v/>
      </c>
    </row>
  </sheetData>
  <phoneticPr fontId="1"/>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J139"/>
  <sheetViews>
    <sheetView workbookViewId="0">
      <selection activeCell="BI3" sqref="BI3"/>
    </sheetView>
  </sheetViews>
  <sheetFormatPr defaultColWidth="9" defaultRowHeight="13.5"/>
  <cols>
    <col min="1" max="1" width="5" style="73" bestFit="1" customWidth="1"/>
    <col min="2" max="2" width="6.75" style="73" customWidth="1"/>
    <col min="3" max="8" width="12.75" style="73" customWidth="1"/>
    <col min="9" max="11" width="11.875" style="73" customWidth="1"/>
    <col min="12" max="15" width="5" style="73" bestFit="1" customWidth="1"/>
    <col min="16" max="16" width="12.375" style="73" customWidth="1"/>
    <col min="17" max="17" width="9.5" style="73" customWidth="1"/>
    <col min="18" max="21" width="15.25" style="73" customWidth="1"/>
    <col min="22" max="23" width="12" style="73" customWidth="1"/>
    <col min="24" max="24" width="8.5" style="73" bestFit="1" customWidth="1"/>
    <col min="25" max="25" width="16.125" style="73" bestFit="1" customWidth="1"/>
    <col min="26" max="26" width="10.375" style="73" customWidth="1"/>
    <col min="27" max="28" width="1.375" style="73" customWidth="1"/>
    <col min="29" max="29" width="8.5" style="73" bestFit="1" customWidth="1"/>
    <col min="30" max="30" width="18.375" style="73" bestFit="1" customWidth="1"/>
    <col min="31" max="31" width="6.75" style="73" bestFit="1" customWidth="1"/>
    <col min="32" max="32" width="4.125" style="73" bestFit="1" customWidth="1"/>
    <col min="33" max="33" width="3.25" style="73" bestFit="1" customWidth="1"/>
    <col min="34" max="34" width="8.5" style="73" bestFit="1" customWidth="1"/>
    <col min="35" max="35" width="16.125" style="73" bestFit="1" customWidth="1"/>
    <col min="36" max="36" width="6.75" style="73" bestFit="1" customWidth="1"/>
    <col min="37" max="38" width="1.375" style="73" customWidth="1"/>
    <col min="39" max="39" width="8.5" style="73" bestFit="1" customWidth="1"/>
    <col min="40" max="40" width="18.375" style="73" bestFit="1" customWidth="1"/>
    <col min="41" max="41" width="7.625" style="73" bestFit="1" customWidth="1"/>
    <col min="42" max="42" width="2.875" style="73" customWidth="1"/>
    <col min="43" max="43" width="1.25" style="73" customWidth="1"/>
    <col min="44" max="48" width="2.5" style="73" customWidth="1"/>
    <col min="49" max="49" width="9.875" style="73" customWidth="1"/>
    <col min="50" max="50" width="3.125" style="73" customWidth="1"/>
    <col min="51" max="51" width="3.5" style="73" bestFit="1" customWidth="1"/>
    <col min="52" max="52" width="17.5" style="73" bestFit="1" customWidth="1"/>
    <col min="53" max="60" width="3.625" style="73" customWidth="1"/>
    <col min="61" max="16384" width="9" style="73"/>
  </cols>
  <sheetData>
    <row r="1" spans="1:62" ht="23.45" customHeight="1">
      <c r="A1" s="270" t="s">
        <v>128</v>
      </c>
      <c r="B1" s="270" t="s">
        <v>129</v>
      </c>
      <c r="C1" s="261" t="s">
        <v>130</v>
      </c>
      <c r="D1" s="261"/>
      <c r="E1" s="261" t="s">
        <v>206</v>
      </c>
      <c r="F1" s="261"/>
      <c r="G1" s="261" t="s">
        <v>207</v>
      </c>
      <c r="H1" s="261"/>
      <c r="I1" s="268" t="s">
        <v>208</v>
      </c>
      <c r="J1" s="261" t="s">
        <v>131</v>
      </c>
      <c r="K1" s="261"/>
      <c r="L1" s="261" t="s">
        <v>133</v>
      </c>
      <c r="M1" s="261" t="s">
        <v>134</v>
      </c>
      <c r="N1" s="261" t="s">
        <v>135</v>
      </c>
      <c r="O1" s="261" t="s">
        <v>136</v>
      </c>
      <c r="P1" s="261" t="s">
        <v>209</v>
      </c>
      <c r="Q1" s="261" t="s">
        <v>210</v>
      </c>
      <c r="R1" s="261" t="s">
        <v>211</v>
      </c>
      <c r="S1" s="261" t="s">
        <v>212</v>
      </c>
      <c r="T1" s="267" t="s">
        <v>213</v>
      </c>
      <c r="U1" s="261" t="s">
        <v>214</v>
      </c>
      <c r="V1" s="261" t="s">
        <v>215</v>
      </c>
      <c r="W1" s="268" t="s">
        <v>139</v>
      </c>
      <c r="X1" s="265" t="s">
        <v>302</v>
      </c>
      <c r="Y1" s="261" t="s">
        <v>140</v>
      </c>
      <c r="Z1" s="261" t="s">
        <v>216</v>
      </c>
      <c r="AA1" s="260" t="s">
        <v>217</v>
      </c>
      <c r="AB1" s="261" t="s">
        <v>218</v>
      </c>
      <c r="AC1" s="266" t="s">
        <v>303</v>
      </c>
      <c r="AD1" s="263" t="s">
        <v>144</v>
      </c>
      <c r="AE1" s="263" t="s">
        <v>216</v>
      </c>
      <c r="AF1" s="264" t="s">
        <v>217</v>
      </c>
      <c r="AG1" s="263" t="s">
        <v>143</v>
      </c>
      <c r="AH1" s="265" t="s">
        <v>304</v>
      </c>
      <c r="AI1" s="261" t="s">
        <v>145</v>
      </c>
      <c r="AJ1" s="261" t="s">
        <v>216</v>
      </c>
      <c r="AK1" s="260" t="s">
        <v>217</v>
      </c>
      <c r="AL1" s="261" t="s">
        <v>143</v>
      </c>
      <c r="AM1" s="266" t="s">
        <v>305</v>
      </c>
      <c r="AN1" s="263" t="s">
        <v>146</v>
      </c>
      <c r="AO1" s="263" t="s">
        <v>216</v>
      </c>
      <c r="AP1" s="264" t="s">
        <v>217</v>
      </c>
      <c r="AQ1" s="263" t="s">
        <v>143</v>
      </c>
      <c r="AR1" s="265" t="s">
        <v>306</v>
      </c>
      <c r="AS1" s="261" t="s">
        <v>147</v>
      </c>
      <c r="AT1" s="261" t="s">
        <v>216</v>
      </c>
      <c r="AU1" s="260" t="s">
        <v>217</v>
      </c>
      <c r="AV1" s="261" t="s">
        <v>143</v>
      </c>
      <c r="AW1" s="262" t="s">
        <v>219</v>
      </c>
    </row>
    <row r="2" spans="1:62" ht="23.45" customHeight="1">
      <c r="A2" s="270"/>
      <c r="B2" s="270"/>
      <c r="C2" s="74" t="s">
        <v>148</v>
      </c>
      <c r="D2" s="74" t="s">
        <v>149</v>
      </c>
      <c r="E2" s="74" t="s">
        <v>148</v>
      </c>
      <c r="F2" s="74" t="s">
        <v>149</v>
      </c>
      <c r="G2" s="74" t="s">
        <v>148</v>
      </c>
      <c r="H2" s="74" t="s">
        <v>149</v>
      </c>
      <c r="I2" s="269"/>
      <c r="J2" s="74" t="s">
        <v>220</v>
      </c>
      <c r="K2" s="74" t="s">
        <v>221</v>
      </c>
      <c r="L2" s="261"/>
      <c r="M2" s="261"/>
      <c r="N2" s="261"/>
      <c r="O2" s="261"/>
      <c r="P2" s="261"/>
      <c r="Q2" s="261"/>
      <c r="R2" s="261"/>
      <c r="S2" s="261"/>
      <c r="T2" s="267"/>
      <c r="U2" s="261"/>
      <c r="V2" s="261"/>
      <c r="W2" s="269"/>
      <c r="X2" s="261"/>
      <c r="Y2" s="261"/>
      <c r="Z2" s="261"/>
      <c r="AA2" s="260"/>
      <c r="AB2" s="261"/>
      <c r="AC2" s="263"/>
      <c r="AD2" s="263"/>
      <c r="AE2" s="263"/>
      <c r="AF2" s="264"/>
      <c r="AG2" s="263"/>
      <c r="AH2" s="261"/>
      <c r="AI2" s="261"/>
      <c r="AJ2" s="261"/>
      <c r="AK2" s="260"/>
      <c r="AL2" s="261"/>
      <c r="AM2" s="263"/>
      <c r="AN2" s="263"/>
      <c r="AO2" s="263"/>
      <c r="AP2" s="264"/>
      <c r="AQ2" s="263"/>
      <c r="AR2" s="261"/>
      <c r="AS2" s="261"/>
      <c r="AT2" s="261"/>
      <c r="AU2" s="260"/>
      <c r="AV2" s="261"/>
      <c r="AW2" s="262"/>
    </row>
    <row r="3" spans="1:62">
      <c r="A3" s="75" t="str">
        <f>競技者データ入力シート!A7</f>
        <v/>
      </c>
      <c r="B3" s="75" t="str">
        <f>IF(競技者データ入力シート!B7="", "", 競技者データ入力シート!B7)</f>
        <v/>
      </c>
      <c r="C3" s="76" t="str">
        <f>IF(競技者データ入力シート!C7="", "", 競技者データ入力シート!C7)</f>
        <v/>
      </c>
      <c r="D3" s="76" t="str">
        <f>IF(競技者データ入力シート!D7="", "", 競技者データ入力シート!D7)</f>
        <v/>
      </c>
      <c r="E3" s="76" t="str">
        <f>IF(C3="", "", C3)</f>
        <v/>
      </c>
      <c r="F3" s="76" t="str">
        <f>IF(D3="", "", D3)</f>
        <v/>
      </c>
      <c r="G3" s="76" t="str">
        <f>IF(C3="", "", C3)</f>
        <v/>
      </c>
      <c r="H3" s="76" t="str">
        <f>IF(D3="", "", D3)</f>
        <v/>
      </c>
      <c r="I3" s="76" t="str">
        <f>IF(競技者データ入力シート!G7="", "", 競技者データ入力シート!G7)</f>
        <v/>
      </c>
      <c r="J3" s="76" t="str">
        <f>IF(競技者データ入力シート!E7="", "", 競技者データ入力シート!E7)</f>
        <v/>
      </c>
      <c r="K3" s="76" t="str">
        <f>IF(競技者データ入力シート!F7="", "", 競技者データ入力シート!F7)</f>
        <v/>
      </c>
      <c r="L3" s="76" t="str">
        <f>IF(競技者データ入力シート!I7="", "", 競技者データ入力シート!I7)</f>
        <v/>
      </c>
      <c r="M3" s="75" t="str">
        <f>IF(競技者データ入力シート!J7="", "", 競技者データ入力シート!J7)</f>
        <v/>
      </c>
      <c r="N3" s="75" t="str">
        <f>IF(競技者データ入力シート!K7="", "", 競技者データ入力シート!K7)</f>
        <v/>
      </c>
      <c r="O3" s="75" t="str">
        <f>IF(競技者データ入力シート!L7="", "", 競技者データ入力シート!L7)</f>
        <v/>
      </c>
      <c r="P3" s="76" t="str">
        <f>IF(競技者データ入力シート!M7="", "", 競技者データ入力シート!M7)</f>
        <v/>
      </c>
      <c r="Q3" s="75" t="str">
        <f>IF(A3="","",競技者データ入力シート!$U$1)</f>
        <v/>
      </c>
      <c r="R3" s="76" t="str">
        <f>IF(Q3="", "",'大会申込一覧表(印刷して提出)'!$P$6)</f>
        <v/>
      </c>
      <c r="S3" s="76" t="str">
        <f>IF(Q3="", "", '大会申込一覧表(印刷して提出)'!$E$6)</f>
        <v/>
      </c>
      <c r="T3" s="76" t="str">
        <f>IF(Q3="", "", 競技者データ入力シート!#REF!)</f>
        <v/>
      </c>
      <c r="U3" s="76" t="str">
        <f>IF(Q3="", "",'大会申込一覧表(印刷して提出)'!$P$5)</f>
        <v/>
      </c>
      <c r="V3" s="76" t="str">
        <f>IF(競技者データ入力シート!N7="", "", 競技者データ入力シート!N7)</f>
        <v/>
      </c>
      <c r="W3" s="76" t="str">
        <f>IF(競技者データ入力シート!O7="", "", 競技者データ入力シート!O7)</f>
        <v/>
      </c>
      <c r="X3" s="73" t="str">
        <f>IF(Y3="", "", IF($L3="男", VLOOKUP(Y3, データ!$B$2:$C$101, 2, FALSE), IF($L3="女", VLOOKUP(Y3, データ!$F$2:$H$101, 2, FALSE), "")))</f>
        <v/>
      </c>
      <c r="Y3" s="76" t="str">
        <f>IF(A3="","",IF(競技者データ入力シート!P7="", "", 競技者データ入力シート!P7))</f>
        <v/>
      </c>
      <c r="Z3" s="76" t="str">
        <f>IF(競技者データ入力シート!Q7="", "", 競技者データ入力シート!Q7)</f>
        <v/>
      </c>
      <c r="AA3" s="76" t="str">
        <f>IF(競技者データ入力シート!S7="", "", 競技者データ入力シート!S7)</f>
        <v/>
      </c>
      <c r="AB3" s="76" t="str">
        <f>IF(競技者データ入力シート!T7="", "", 競技者データ入力シート!T7)</f>
        <v/>
      </c>
      <c r="AC3" s="73" t="str">
        <f>IF(AD3="", "", IF($L3="男", VLOOKUP(AD3, データ!$B$2:$C$101, 2, FALSE), IF($L3="女", VLOOKUP(AD3, データ!$F$2:$H$101, 2, FALSE), "")))</f>
        <v/>
      </c>
      <c r="AD3" s="76" t="str">
        <f>IF(A3="","",IF(競技者データ入力シート!U7="", "", 競技者データ入力シート!U7))</f>
        <v/>
      </c>
      <c r="AE3" s="76" t="str">
        <f>IF(競技者データ入力シート!V7="", "", 競技者データ入力シート!V7)</f>
        <v/>
      </c>
      <c r="AF3" s="73" t="str">
        <f>IF(競技者データ入力シート!X7="", "", 競技者データ入力シート!X7)</f>
        <v/>
      </c>
      <c r="AG3" s="76" t="str">
        <f>IF(競技者データ入力シート!Y7="", "", 競技者データ入力シート!Y7)</f>
        <v/>
      </c>
      <c r="AH3" s="73" t="str">
        <f>IF(AI3="", "", IF($L3="男", VLOOKUP(AI3, データ!$B$2:$C$101, 2, FALSE), IF($L3="女", VLOOKUP(AI3, データ!$F$2:$H$101, 2, FALSE), "")))</f>
        <v/>
      </c>
      <c r="AI3" s="76" t="str">
        <f>IF(A3="","",IF(競技者データ入力シート!Z7="", "", 競技者データ入力シート!Z7))</f>
        <v/>
      </c>
      <c r="AJ3" s="76" t="str">
        <f>IF(競技者データ入力シート!AA7="", "", 競技者データ入力シート!AA7)</f>
        <v/>
      </c>
      <c r="AK3" s="76" t="str">
        <f>IF(競技者データ入力シート!AC7="", "", 競技者データ入力シート!AC7)</f>
        <v/>
      </c>
      <c r="AL3" s="76" t="str">
        <f>IF(競技者データ入力シート!AD7="", "", 競技者データ入力シート!AD7)</f>
        <v/>
      </c>
      <c r="AM3" s="73" t="str">
        <f>IF(AN3="", "", IF($L3="男", VLOOKUP(AN3, データ!$B$2:$C$101, 2, FALSE), IF($L3="女", VLOOKUP(AN3, データ!$F$2:$H$101, 2, FALSE), "")))</f>
        <v/>
      </c>
      <c r="AN3" s="76" t="str">
        <f>IF(A3="","",IF(競技者データ入力シート!AE7="", "", 競技者データ入力シート!AE7))</f>
        <v/>
      </c>
      <c r="AO3" s="76" t="str">
        <f>IF(競技者データ入力シート!AF7="", "", 競技者データ入力シート!AF7)</f>
        <v/>
      </c>
      <c r="AP3" s="76" t="str">
        <f>IF(競技者データ入力シート!AH7="", "", 競技者データ入力シート!AH7)</f>
        <v/>
      </c>
      <c r="AQ3" s="76" t="str">
        <f>IF(競技者データ入力シート!AI7="", "", 競技者データ入力シート!AI7)</f>
        <v/>
      </c>
      <c r="AR3" s="75" t="str">
        <f>IF(AS3="", "", IF($L3="男", VLOOKUP(AS3, データ!$B$2:$C$101, 2, FALSE), IF($L3="女", VLOOKUP(AS3, データ!$F$2:$H$101, 2, FALSE), "")))</f>
        <v/>
      </c>
      <c r="AS3" s="76" t="str">
        <f>IF(A3="","",IF(競技者データ入力シート!AJ7="", "", 競技者データ入力シート!AJ7))</f>
        <v/>
      </c>
      <c r="AT3" s="76" t="str">
        <f>IF(競技者データ入力シート!AK7="", "", 競技者データ入力シート!AK7)</f>
        <v/>
      </c>
      <c r="AU3" s="76" t="str">
        <f>IF(競技者データ入力シート!AM7="", "", 競技者データ入力シート!AM7)</f>
        <v/>
      </c>
      <c r="AV3" s="76" t="str">
        <f>IF(競技者データ入力シート!AN7="", "", 競技者データ入力シート!AN7)</f>
        <v/>
      </c>
      <c r="AW3" s="76" t="str">
        <f>IF(A3="","",TRIM(C3&amp;"　"&amp;D3))</f>
        <v/>
      </c>
      <c r="AY3" s="73">
        <v>1</v>
      </c>
      <c r="AZ3" s="73" t="s">
        <v>15</v>
      </c>
      <c r="BA3" s="224">
        <f>COUNTIF(X$3:X$51,AY3)</f>
        <v>0</v>
      </c>
      <c r="BB3" s="225">
        <f>COUNTIF(Y$3:Y$51,AZ3)</f>
        <v>0</v>
      </c>
      <c r="BC3" s="224">
        <f>COUNTIF(AC$3:AC$51,AY3)</f>
        <v>0</v>
      </c>
      <c r="BD3" s="225">
        <f>COUNTIF(AD$3:AD$51,AZ3)</f>
        <v>0</v>
      </c>
      <c r="BE3" s="224">
        <f>COUNTIF(AH$3:AH$51,AY3)</f>
        <v>0</v>
      </c>
      <c r="BF3" s="225">
        <f>COUNTIF(AI$3:AI$51,AZ3)</f>
        <v>0</v>
      </c>
      <c r="BG3" s="224">
        <f>COUNTIF(AM$3:AM$51,AY3)</f>
        <v>0</v>
      </c>
      <c r="BH3" s="225">
        <f>COUNTIF(AN$3:AN$51,AZ3)</f>
        <v>0</v>
      </c>
      <c r="BI3" s="73">
        <f>BA3+BC3+BE3+BG3</f>
        <v>0</v>
      </c>
      <c r="BJ3" s="73">
        <f>BB3+BD3+BF3+BH3</f>
        <v>0</v>
      </c>
    </row>
    <row r="4" spans="1:62">
      <c r="A4" s="75" t="str">
        <f>競技者データ入力シート!A8</f>
        <v/>
      </c>
      <c r="B4" s="75" t="str">
        <f>IF(競技者データ入力シート!B8="", "", 競技者データ入力シート!B8)</f>
        <v/>
      </c>
      <c r="C4" s="76" t="str">
        <f>IF(競技者データ入力シート!C8="", "", 競技者データ入力シート!C8)</f>
        <v/>
      </c>
      <c r="D4" s="76" t="str">
        <f>IF(競技者データ入力シート!D8="", "", 競技者データ入力シート!D8)</f>
        <v/>
      </c>
      <c r="E4" s="76" t="str">
        <f t="shared" ref="E4:E67" si="0">IF(C4="", "", C4)</f>
        <v/>
      </c>
      <c r="F4" s="76" t="str">
        <f t="shared" ref="F4:F67" si="1">IF(D4="", "", D4)</f>
        <v/>
      </c>
      <c r="G4" s="76" t="str">
        <f t="shared" ref="G4:G67" si="2">IF(C4="", "", C4)</f>
        <v/>
      </c>
      <c r="H4" s="76" t="str">
        <f t="shared" ref="H4:H67" si="3">IF(D4="", "", D4)</f>
        <v/>
      </c>
      <c r="I4" s="76" t="str">
        <f>IF(競技者データ入力シート!G8="", "", 競技者データ入力シート!G8)</f>
        <v/>
      </c>
      <c r="J4" s="76" t="str">
        <f>IF(競技者データ入力シート!E8="", "", 競技者データ入力シート!E8)</f>
        <v/>
      </c>
      <c r="K4" s="76" t="str">
        <f>IF(競技者データ入力シート!F8="", "", 競技者データ入力シート!F8)</f>
        <v/>
      </c>
      <c r="L4" s="76" t="str">
        <f>IF(競技者データ入力シート!I8="", "", 競技者データ入力シート!I8)</f>
        <v/>
      </c>
      <c r="M4" s="75" t="str">
        <f>IF(競技者データ入力シート!J8="", "", 競技者データ入力シート!J8)</f>
        <v/>
      </c>
      <c r="N4" s="75" t="str">
        <f>IF(競技者データ入力シート!K8="", "", 競技者データ入力シート!K8)</f>
        <v/>
      </c>
      <c r="O4" s="75" t="str">
        <f>IF(競技者データ入力シート!L8="", "", 競技者データ入力シート!L8)</f>
        <v/>
      </c>
      <c r="P4" s="76" t="str">
        <f>IF(競技者データ入力シート!M8="", "", 競技者データ入力シート!M8)</f>
        <v/>
      </c>
      <c r="Q4" s="75" t="str">
        <f>IF(A4="","",競技者データ入力シート!$U$1)</f>
        <v/>
      </c>
      <c r="R4" s="76" t="str">
        <f>IF(Q4="", "",'大会申込一覧表(印刷して提出)'!$P$6)</f>
        <v/>
      </c>
      <c r="S4" s="76" t="str">
        <f>IF(Q4="", "", '大会申込一覧表(印刷して提出)'!$E$6)</f>
        <v/>
      </c>
      <c r="T4" s="76" t="str">
        <f>IF(Q4="", "", 競技者データ入力シート!#REF!)</f>
        <v/>
      </c>
      <c r="U4" s="76" t="str">
        <f>IF(Q4="", "",'大会申込一覧表(印刷して提出)'!$P$5)</f>
        <v/>
      </c>
      <c r="V4" s="76" t="str">
        <f>IF(競技者データ入力シート!N8="", "", 競技者データ入力シート!N8)</f>
        <v/>
      </c>
      <c r="W4" s="76" t="str">
        <f>IF(競技者データ入力シート!O8="", "", 競技者データ入力シート!O8)</f>
        <v/>
      </c>
      <c r="X4" s="73" t="str">
        <f>IF(Y4="", "", IF($L4="男", VLOOKUP(Y4, データ!$B$2:$C$101, 2, FALSE), IF($L4="女", VLOOKUP(Y4, データ!$F$2:$H$101, 2, FALSE), "")))</f>
        <v/>
      </c>
      <c r="Y4" s="76" t="str">
        <f>IF(A4="","",IF(競技者データ入力シート!P8="", "", 競技者データ入力シート!P8))</f>
        <v/>
      </c>
      <c r="Z4" s="76" t="str">
        <f>IF(競技者データ入力シート!Q8="", "", 競技者データ入力シート!Q8)</f>
        <v/>
      </c>
      <c r="AA4" s="76" t="str">
        <f>IF(競技者データ入力シート!S8="", "", 競技者データ入力シート!S8)</f>
        <v/>
      </c>
      <c r="AB4" s="76" t="str">
        <f>IF(競技者データ入力シート!T8="", "", 競技者データ入力シート!T8)</f>
        <v/>
      </c>
      <c r="AC4" s="73" t="str">
        <f>IF(AD4="", "", IF($L4="男", VLOOKUP(AD4, データ!$B$2:$C$101, 2, FALSE), IF($L4="女", VLOOKUP(AD4, データ!$F$2:$H$101, 2, FALSE), "")))</f>
        <v/>
      </c>
      <c r="AD4" s="76" t="str">
        <f>IF(A4="","",IF(競技者データ入力シート!U8="", "", 競技者データ入力シート!U8))</f>
        <v/>
      </c>
      <c r="AE4" s="76" t="str">
        <f>IF(競技者データ入力シート!V8="", "", 競技者データ入力シート!V8)</f>
        <v/>
      </c>
      <c r="AF4" s="73" t="str">
        <f>IF(競技者データ入力シート!X8="", "", 競技者データ入力シート!X8)</f>
        <v/>
      </c>
      <c r="AG4" s="76" t="str">
        <f>IF(競技者データ入力シート!Y8="", "", 競技者データ入力シート!Y8)</f>
        <v/>
      </c>
      <c r="AH4" s="73" t="str">
        <f>IF(AI4="", "", IF($L4="男", VLOOKUP(AI4, データ!$B$2:$C$101, 2, FALSE), IF($L4="女", VLOOKUP(AI4, データ!$F$2:$H$101, 2, FALSE), "")))</f>
        <v/>
      </c>
      <c r="AI4" s="76" t="str">
        <f>IF(A4="","",IF(競技者データ入力シート!Z8="", "", 競技者データ入力シート!Z8))</f>
        <v/>
      </c>
      <c r="AJ4" s="76" t="str">
        <f>IF(競技者データ入力シート!AA8="", "", 競技者データ入力シート!AA8)</f>
        <v/>
      </c>
      <c r="AK4" s="76" t="str">
        <f>IF(競技者データ入力シート!AC8="", "", 競技者データ入力シート!AC8)</f>
        <v/>
      </c>
      <c r="AL4" s="76" t="str">
        <f>IF(競技者データ入力シート!AD8="", "", 競技者データ入力シート!AD8)</f>
        <v/>
      </c>
      <c r="AM4" s="73" t="str">
        <f>IF(AN4="", "", IF($L4="男", VLOOKUP(AN4, データ!$B$2:$C$101, 2, FALSE), IF($L4="女", VLOOKUP(AN4, データ!$F$2:$H$101, 2, FALSE), "")))</f>
        <v/>
      </c>
      <c r="AN4" s="76" t="str">
        <f>IF(A4="","",IF(競技者データ入力シート!AE8="", "", 競技者データ入力シート!AE8))</f>
        <v/>
      </c>
      <c r="AO4" s="76" t="str">
        <f>IF(競技者データ入力シート!AF8="", "", 競技者データ入力シート!AF8)</f>
        <v/>
      </c>
      <c r="AP4" s="76" t="str">
        <f>IF(競技者データ入力シート!AH8="", "", 競技者データ入力シート!AH8)</f>
        <v/>
      </c>
      <c r="AQ4" s="76" t="str">
        <f>IF(競技者データ入力シート!AI8="", "", 競技者データ入力シート!AI8)</f>
        <v/>
      </c>
      <c r="AR4" s="75" t="str">
        <f>IF(AS4="", "", IF($L4="男", VLOOKUP(AS4, データ!$B$2:$C$101, 2, FALSE), IF($L4="女", VLOOKUP(AS4, データ!$F$2:$H$101, 2, FALSE), "")))</f>
        <v/>
      </c>
      <c r="AS4" s="76" t="str">
        <f>IF(A4="","",IF(競技者データ入力シート!AJ8="", "", 競技者データ入力シート!AJ8))</f>
        <v/>
      </c>
      <c r="AT4" s="76" t="str">
        <f>IF(競技者データ入力シート!AK8="", "", 競技者データ入力シート!AK8)</f>
        <v/>
      </c>
      <c r="AU4" s="76" t="str">
        <f>IF(競技者データ入力シート!AM8="", "", 競技者データ入力シート!AM8)</f>
        <v/>
      </c>
      <c r="AV4" s="76" t="str">
        <f>IF(競技者データ入力シート!AN8="", "", 競技者データ入力シート!AN8)</f>
        <v/>
      </c>
      <c r="AW4" s="76" t="str">
        <f t="shared" ref="AW4:AW67" si="4">IF(A4="","",TRIM(C4&amp;"　"&amp;D4))</f>
        <v/>
      </c>
      <c r="AY4" s="73">
        <v>2</v>
      </c>
      <c r="AZ4" s="73" t="s">
        <v>16</v>
      </c>
      <c r="BA4" s="224">
        <f t="shared" ref="BA4:BA49" si="5">COUNTIF(X$3:X$51,AY4)</f>
        <v>0</v>
      </c>
      <c r="BB4" s="225">
        <f t="shared" ref="BB4:BB49" si="6">COUNTIF(Y$3:Y$51,AZ4)</f>
        <v>0</v>
      </c>
      <c r="BC4" s="224">
        <f t="shared" ref="BC4:BC49" si="7">COUNTIF(AC$3:AC$51,AY4)</f>
        <v>0</v>
      </c>
      <c r="BD4" s="225">
        <f t="shared" ref="BD4:BD49" si="8">COUNTIF(AD$3:AD$51,AZ4)</f>
        <v>0</v>
      </c>
      <c r="BE4" s="224">
        <f t="shared" ref="BE4:BE49" si="9">COUNTIF(AH$3:AH$51,AY4)</f>
        <v>0</v>
      </c>
      <c r="BF4" s="225">
        <f t="shared" ref="BF4:BF49" si="10">COUNTIF(AI$3:AI$51,AZ4)</f>
        <v>0</v>
      </c>
      <c r="BG4" s="224">
        <f t="shared" ref="BG4:BG49" si="11">COUNTIF(AM$3:AM$51,AY4)</f>
        <v>0</v>
      </c>
      <c r="BH4" s="225">
        <f t="shared" ref="BH4:BH49" si="12">COUNTIF(AN$3:AN$51,AZ4)</f>
        <v>0</v>
      </c>
      <c r="BI4" s="73">
        <f t="shared" ref="BI4:BI49" si="13">BA4+BC4+BE4+BG4</f>
        <v>0</v>
      </c>
      <c r="BJ4" s="73">
        <f t="shared" ref="BJ4:BJ49" si="14">BB4+BD4+BF4+BH4</f>
        <v>0</v>
      </c>
    </row>
    <row r="5" spans="1:62">
      <c r="A5" s="75" t="str">
        <f>競技者データ入力シート!A9</f>
        <v/>
      </c>
      <c r="B5" s="75" t="str">
        <f>IF(競技者データ入力シート!B9="", "", 競技者データ入力シート!B9)</f>
        <v/>
      </c>
      <c r="C5" s="76" t="str">
        <f>IF(競技者データ入力シート!C9="", "", 競技者データ入力シート!C9)</f>
        <v/>
      </c>
      <c r="D5" s="76" t="str">
        <f>IF(競技者データ入力シート!D9="", "", 競技者データ入力シート!D9)</f>
        <v/>
      </c>
      <c r="E5" s="76" t="str">
        <f t="shared" si="0"/>
        <v/>
      </c>
      <c r="F5" s="76" t="str">
        <f t="shared" si="1"/>
        <v/>
      </c>
      <c r="G5" s="76" t="str">
        <f t="shared" si="2"/>
        <v/>
      </c>
      <c r="H5" s="76" t="str">
        <f t="shared" si="3"/>
        <v/>
      </c>
      <c r="I5" s="76" t="str">
        <f>IF(競技者データ入力シート!G9="", "", 競技者データ入力シート!G9)</f>
        <v/>
      </c>
      <c r="J5" s="76" t="str">
        <f>IF(競技者データ入力シート!E9="", "", 競技者データ入力シート!E9)</f>
        <v/>
      </c>
      <c r="K5" s="76" t="str">
        <f>IF(競技者データ入力シート!F9="", "", 競技者データ入力シート!F9)</f>
        <v/>
      </c>
      <c r="L5" s="76" t="str">
        <f>IF(競技者データ入力シート!I9="", "", 競技者データ入力シート!I9)</f>
        <v/>
      </c>
      <c r="M5" s="75" t="str">
        <f>IF(競技者データ入力シート!J9="", "", 競技者データ入力シート!J9)</f>
        <v/>
      </c>
      <c r="N5" s="75" t="str">
        <f>IF(競技者データ入力シート!K9="", "", 競技者データ入力シート!K9)</f>
        <v/>
      </c>
      <c r="O5" s="75" t="str">
        <f>IF(競技者データ入力シート!L9="", "", 競技者データ入力シート!L9)</f>
        <v/>
      </c>
      <c r="P5" s="76" t="str">
        <f>IF(競技者データ入力シート!M9="", "", 競技者データ入力シート!M9)</f>
        <v/>
      </c>
      <c r="Q5" s="75" t="str">
        <f>IF(A5="","",競技者データ入力シート!$U$1)</f>
        <v/>
      </c>
      <c r="R5" s="76" t="str">
        <f>IF(Q5="", "",'大会申込一覧表(印刷して提出)'!$P$6)</f>
        <v/>
      </c>
      <c r="S5" s="76" t="str">
        <f>IF(Q5="", "", '大会申込一覧表(印刷して提出)'!$E$6)</f>
        <v/>
      </c>
      <c r="T5" s="76" t="str">
        <f>IF(Q5="", "", 競技者データ入力シート!#REF!)</f>
        <v/>
      </c>
      <c r="U5" s="76" t="str">
        <f>IF(Q5="", "",'大会申込一覧表(印刷して提出)'!$P$5)</f>
        <v/>
      </c>
      <c r="V5" s="76" t="str">
        <f>IF(競技者データ入力シート!N9="", "", 競技者データ入力シート!N9)</f>
        <v/>
      </c>
      <c r="W5" s="76" t="str">
        <f>IF(競技者データ入力シート!O9="", "", 競技者データ入力シート!O9)</f>
        <v/>
      </c>
      <c r="X5" s="73" t="str">
        <f>IF(Y5="", "", IF($L5="男", VLOOKUP(Y5, データ!$B$2:$C$101, 2, FALSE), IF($L5="女", VLOOKUP(Y5, データ!$F$2:$H$101, 2, FALSE), "")))</f>
        <v/>
      </c>
      <c r="Y5" s="76" t="str">
        <f>IF(A5="","",IF(競技者データ入力シート!P9="", "", 競技者データ入力シート!P9))</f>
        <v/>
      </c>
      <c r="Z5" s="76" t="str">
        <f>IF(競技者データ入力シート!Q9="", "", 競技者データ入力シート!Q9)</f>
        <v/>
      </c>
      <c r="AA5" s="76" t="str">
        <f>IF(競技者データ入力シート!S9="", "", 競技者データ入力シート!S9)</f>
        <v/>
      </c>
      <c r="AB5" s="76" t="str">
        <f>IF(競技者データ入力シート!T9="", "", 競技者データ入力シート!T9)</f>
        <v/>
      </c>
      <c r="AC5" s="73" t="str">
        <f>IF(AD5="", "", IF($L5="男", VLOOKUP(AD5, データ!$B$2:$C$101, 2, FALSE), IF($L5="女", VLOOKUP(AD5, データ!$F$2:$H$101, 2, FALSE), "")))</f>
        <v/>
      </c>
      <c r="AD5" s="76" t="str">
        <f>IF(A5="","",IF(競技者データ入力シート!U9="", "", 競技者データ入力シート!U9))</f>
        <v/>
      </c>
      <c r="AE5" s="76" t="str">
        <f>IF(競技者データ入力シート!V9="", "", 競技者データ入力シート!V9)</f>
        <v/>
      </c>
      <c r="AF5" s="73" t="str">
        <f>IF(競技者データ入力シート!X9="", "", 競技者データ入力シート!X9)</f>
        <v/>
      </c>
      <c r="AG5" s="76" t="str">
        <f>IF(競技者データ入力シート!Y9="", "", 競技者データ入力シート!Y9)</f>
        <v/>
      </c>
      <c r="AH5" s="73" t="str">
        <f>IF(AI5="", "", IF($L5="男", VLOOKUP(AI5, データ!$B$2:$C$101, 2, FALSE), IF($L5="女", VLOOKUP(AI5, データ!$F$2:$H$101, 2, FALSE), "")))</f>
        <v/>
      </c>
      <c r="AI5" s="76" t="str">
        <f>IF(A5="","",IF(競技者データ入力シート!Z9="", "", 競技者データ入力シート!Z9))</f>
        <v/>
      </c>
      <c r="AJ5" s="76" t="str">
        <f>IF(競技者データ入力シート!AA9="", "", 競技者データ入力シート!AA9)</f>
        <v/>
      </c>
      <c r="AK5" s="76" t="str">
        <f>IF(競技者データ入力シート!AC9="", "", 競技者データ入力シート!AC9)</f>
        <v/>
      </c>
      <c r="AL5" s="76" t="str">
        <f>IF(競技者データ入力シート!AD9="", "", 競技者データ入力シート!AD9)</f>
        <v/>
      </c>
      <c r="AM5" s="73" t="str">
        <f>IF(AN5="", "", IF($L5="男", VLOOKUP(AN5, データ!$B$2:$C$101, 2, FALSE), IF($L5="女", VLOOKUP(AN5, データ!$F$2:$H$101, 2, FALSE), "")))</f>
        <v/>
      </c>
      <c r="AN5" s="76" t="str">
        <f>IF(A5="","",IF(競技者データ入力シート!AE9="", "", 競技者データ入力シート!AE9))</f>
        <v/>
      </c>
      <c r="AO5" s="76" t="str">
        <f>IF(競技者データ入力シート!AF9="", "", 競技者データ入力シート!AF9)</f>
        <v/>
      </c>
      <c r="AP5" s="76" t="str">
        <f>IF(競技者データ入力シート!AH9="", "", 競技者データ入力シート!AH9)</f>
        <v/>
      </c>
      <c r="AQ5" s="76" t="str">
        <f>IF(競技者データ入力シート!AI9="", "", 競技者データ入力シート!AI9)</f>
        <v/>
      </c>
      <c r="AR5" s="75" t="str">
        <f>IF(AS5="", "", IF($L5="男", VLOOKUP(AS5, データ!$B$2:$C$101, 2, FALSE), IF($L5="女", VLOOKUP(AS5, データ!$F$2:$H$101, 2, FALSE), "")))</f>
        <v/>
      </c>
      <c r="AS5" s="76" t="str">
        <f>IF(A5="","",IF(競技者データ入力シート!AJ9="", "", 競技者データ入力シート!AJ9))</f>
        <v/>
      </c>
      <c r="AT5" s="76" t="str">
        <f>IF(競技者データ入力シート!AK9="", "", 競技者データ入力シート!AK9)</f>
        <v/>
      </c>
      <c r="AU5" s="76" t="str">
        <f>IF(競技者データ入力シート!AM9="", "", 競技者データ入力シート!AM9)</f>
        <v/>
      </c>
      <c r="AV5" s="76" t="str">
        <f>IF(競技者データ入力シート!AN9="", "", 競技者データ入力シート!AN9)</f>
        <v/>
      </c>
      <c r="AW5" s="76" t="str">
        <f t="shared" si="4"/>
        <v/>
      </c>
      <c r="AY5" s="73">
        <v>3</v>
      </c>
      <c r="AZ5" s="73" t="s">
        <v>31</v>
      </c>
      <c r="BA5" s="224">
        <f t="shared" si="5"/>
        <v>0</v>
      </c>
      <c r="BB5" s="225">
        <f t="shared" si="6"/>
        <v>0</v>
      </c>
      <c r="BC5" s="224">
        <f t="shared" si="7"/>
        <v>0</v>
      </c>
      <c r="BD5" s="225">
        <f t="shared" si="8"/>
        <v>0</v>
      </c>
      <c r="BE5" s="224">
        <f t="shared" si="9"/>
        <v>0</v>
      </c>
      <c r="BF5" s="225">
        <f t="shared" si="10"/>
        <v>0</v>
      </c>
      <c r="BG5" s="224">
        <f t="shared" si="11"/>
        <v>0</v>
      </c>
      <c r="BH5" s="225">
        <f t="shared" si="12"/>
        <v>0</v>
      </c>
      <c r="BI5" s="73">
        <f t="shared" si="13"/>
        <v>0</v>
      </c>
      <c r="BJ5" s="73">
        <f t="shared" si="14"/>
        <v>0</v>
      </c>
    </row>
    <row r="6" spans="1:62">
      <c r="A6" s="75" t="str">
        <f>競技者データ入力シート!A10</f>
        <v/>
      </c>
      <c r="B6" s="75" t="str">
        <f>IF(競技者データ入力シート!B10="", "", 競技者データ入力シート!B10)</f>
        <v/>
      </c>
      <c r="C6" s="76" t="str">
        <f>IF(競技者データ入力シート!C10="", "", 競技者データ入力シート!C10)</f>
        <v/>
      </c>
      <c r="D6" s="76" t="str">
        <f>IF(競技者データ入力シート!D10="", "", 競技者データ入力シート!D10)</f>
        <v/>
      </c>
      <c r="E6" s="76" t="str">
        <f t="shared" si="0"/>
        <v/>
      </c>
      <c r="F6" s="76" t="str">
        <f t="shared" si="1"/>
        <v/>
      </c>
      <c r="G6" s="76" t="str">
        <f t="shared" si="2"/>
        <v/>
      </c>
      <c r="H6" s="76" t="str">
        <f t="shared" si="3"/>
        <v/>
      </c>
      <c r="I6" s="76" t="str">
        <f>IF(競技者データ入力シート!G10="", "", 競技者データ入力シート!G10)</f>
        <v/>
      </c>
      <c r="J6" s="76" t="str">
        <f>IF(競技者データ入力シート!E10="", "", 競技者データ入力シート!E10)</f>
        <v/>
      </c>
      <c r="K6" s="76" t="str">
        <f>IF(競技者データ入力シート!F10="", "", 競技者データ入力シート!F10)</f>
        <v/>
      </c>
      <c r="L6" s="76" t="str">
        <f>IF(競技者データ入力シート!I10="", "", 競技者データ入力シート!I10)</f>
        <v/>
      </c>
      <c r="M6" s="75" t="str">
        <f>IF(競技者データ入力シート!J10="", "", 競技者データ入力シート!J10)</f>
        <v/>
      </c>
      <c r="N6" s="75" t="str">
        <f>IF(競技者データ入力シート!K10="", "", 競技者データ入力シート!K10)</f>
        <v/>
      </c>
      <c r="O6" s="75" t="str">
        <f>IF(競技者データ入力シート!L10="", "", 競技者データ入力シート!L10)</f>
        <v/>
      </c>
      <c r="P6" s="76" t="str">
        <f>IF(競技者データ入力シート!M10="", "", 競技者データ入力シート!M10)</f>
        <v/>
      </c>
      <c r="Q6" s="75" t="str">
        <f>IF(A6="","",競技者データ入力シート!$U$1)</f>
        <v/>
      </c>
      <c r="R6" s="76" t="str">
        <f>IF(Q6="", "",'大会申込一覧表(印刷して提出)'!$P$6)</f>
        <v/>
      </c>
      <c r="S6" s="76" t="str">
        <f>IF(Q6="", "", '大会申込一覧表(印刷して提出)'!$E$6)</f>
        <v/>
      </c>
      <c r="T6" s="76" t="str">
        <f>IF(Q6="", "", 競技者データ入力シート!#REF!)</f>
        <v/>
      </c>
      <c r="U6" s="76" t="str">
        <f>IF(Q6="", "",'大会申込一覧表(印刷して提出)'!$P$5)</f>
        <v/>
      </c>
      <c r="V6" s="76" t="str">
        <f>IF(競技者データ入力シート!N10="", "", 競技者データ入力シート!N10)</f>
        <v/>
      </c>
      <c r="W6" s="76" t="str">
        <f>IF(競技者データ入力シート!O10="", "", 競技者データ入力シート!O10)</f>
        <v/>
      </c>
      <c r="X6" s="73" t="str">
        <f>IF(Y6="", "", IF($L6="男", VLOOKUP(Y6, データ!$B$2:$C$101, 2, FALSE), IF($L6="女", VLOOKUP(Y6, データ!$F$2:$H$101, 2, FALSE), "")))</f>
        <v/>
      </c>
      <c r="Y6" s="76" t="str">
        <f>IF(A6="","",IF(競技者データ入力シート!P10="", "", 競技者データ入力シート!P10))</f>
        <v/>
      </c>
      <c r="Z6" s="76" t="str">
        <f>IF(競技者データ入力シート!Q10="", "", 競技者データ入力シート!Q10)</f>
        <v/>
      </c>
      <c r="AA6" s="76" t="str">
        <f>IF(競技者データ入力シート!S10="", "", 競技者データ入力シート!S10)</f>
        <v/>
      </c>
      <c r="AB6" s="76" t="str">
        <f>IF(競技者データ入力シート!T10="", "", 競技者データ入力シート!T10)</f>
        <v/>
      </c>
      <c r="AC6" s="73" t="str">
        <f>IF(AD6="", "", IF($L6="男", VLOOKUP(AD6, データ!$B$2:$C$101, 2, FALSE), IF($L6="女", VLOOKUP(AD6, データ!$F$2:$H$101, 2, FALSE), "")))</f>
        <v/>
      </c>
      <c r="AD6" s="76" t="str">
        <f>IF(A6="","",IF(競技者データ入力シート!U10="", "", 競技者データ入力シート!U10))</f>
        <v/>
      </c>
      <c r="AE6" s="76" t="str">
        <f>IF(競技者データ入力シート!V10="", "", 競技者データ入力シート!V10)</f>
        <v/>
      </c>
      <c r="AF6" s="73" t="str">
        <f>IF(競技者データ入力シート!X10="", "", 競技者データ入力シート!X10)</f>
        <v/>
      </c>
      <c r="AG6" s="76" t="str">
        <f>IF(競技者データ入力シート!Y10="", "", 競技者データ入力シート!Y10)</f>
        <v/>
      </c>
      <c r="AH6" s="73" t="str">
        <f>IF(AI6="", "", IF($L6="男", VLOOKUP(AI6, データ!$B$2:$C$101, 2, FALSE), IF($L6="女", VLOOKUP(AI6, データ!$F$2:$H$101, 2, FALSE), "")))</f>
        <v/>
      </c>
      <c r="AI6" s="76" t="str">
        <f>IF(A6="","",IF(競技者データ入力シート!Z10="", "", 競技者データ入力シート!Z10))</f>
        <v/>
      </c>
      <c r="AJ6" s="76" t="str">
        <f>IF(競技者データ入力シート!AA10="", "", 競技者データ入力シート!AA10)</f>
        <v/>
      </c>
      <c r="AK6" s="76" t="str">
        <f>IF(競技者データ入力シート!AC10="", "", 競技者データ入力シート!AC10)</f>
        <v/>
      </c>
      <c r="AL6" s="76" t="str">
        <f>IF(競技者データ入力シート!AD10="", "", 競技者データ入力シート!AD10)</f>
        <v/>
      </c>
      <c r="AM6" s="73" t="str">
        <f>IF(AN6="", "", IF($L6="男", VLOOKUP(AN6, データ!$B$2:$C$101, 2, FALSE), IF($L6="女", VLOOKUP(AN6, データ!$F$2:$H$101, 2, FALSE), "")))</f>
        <v/>
      </c>
      <c r="AN6" s="76" t="str">
        <f>IF(A6="","",IF(競技者データ入力シート!AE10="", "", 競技者データ入力シート!AE10))</f>
        <v/>
      </c>
      <c r="AO6" s="76" t="str">
        <f>IF(競技者データ入力シート!AF10="", "", 競技者データ入力シート!AF10)</f>
        <v/>
      </c>
      <c r="AP6" s="76" t="str">
        <f>IF(競技者データ入力シート!AH10="", "", 競技者データ入力シート!AH10)</f>
        <v/>
      </c>
      <c r="AQ6" s="76" t="str">
        <f>IF(競技者データ入力シート!AI10="", "", 競技者データ入力シート!AI10)</f>
        <v/>
      </c>
      <c r="AR6" s="75" t="str">
        <f>IF(AS6="", "", IF($L6="男", VLOOKUP(AS6, データ!$B$2:$C$101, 2, FALSE), IF($L6="女", VLOOKUP(AS6, データ!$F$2:$H$101, 2, FALSE), "")))</f>
        <v/>
      </c>
      <c r="AS6" s="76" t="str">
        <f>IF(A6="","",IF(競技者データ入力シート!AJ10="", "", 競技者データ入力シート!AJ10))</f>
        <v/>
      </c>
      <c r="AT6" s="76" t="str">
        <f>IF(競技者データ入力シート!AK10="", "", 競技者データ入力シート!AK10)</f>
        <v/>
      </c>
      <c r="AU6" s="76" t="str">
        <f>IF(競技者データ入力シート!AM10="", "", 競技者データ入力シート!AM10)</f>
        <v/>
      </c>
      <c r="AV6" s="76" t="str">
        <f>IF(競技者データ入力シート!AN10="", "", 競技者データ入力シート!AN10)</f>
        <v/>
      </c>
      <c r="AW6" s="76" t="str">
        <f t="shared" si="4"/>
        <v/>
      </c>
      <c r="AY6" s="73">
        <v>4</v>
      </c>
      <c r="AZ6" s="73" t="s">
        <v>38</v>
      </c>
      <c r="BA6" s="224">
        <f t="shared" si="5"/>
        <v>0</v>
      </c>
      <c r="BB6" s="225">
        <f t="shared" si="6"/>
        <v>0</v>
      </c>
      <c r="BC6" s="224">
        <f t="shared" si="7"/>
        <v>0</v>
      </c>
      <c r="BD6" s="225">
        <f t="shared" si="8"/>
        <v>0</v>
      </c>
      <c r="BE6" s="224">
        <f t="shared" si="9"/>
        <v>0</v>
      </c>
      <c r="BF6" s="225">
        <f t="shared" si="10"/>
        <v>0</v>
      </c>
      <c r="BG6" s="224">
        <f t="shared" si="11"/>
        <v>0</v>
      </c>
      <c r="BH6" s="225">
        <f t="shared" si="12"/>
        <v>0</v>
      </c>
      <c r="BI6" s="73">
        <f t="shared" si="13"/>
        <v>0</v>
      </c>
      <c r="BJ6" s="73">
        <f t="shared" si="14"/>
        <v>0</v>
      </c>
    </row>
    <row r="7" spans="1:62">
      <c r="A7" s="75" t="str">
        <f>競技者データ入力シート!A11</f>
        <v/>
      </c>
      <c r="B7" s="75" t="str">
        <f>IF(競技者データ入力シート!B11="", "", 競技者データ入力シート!B11)</f>
        <v/>
      </c>
      <c r="C7" s="76" t="str">
        <f>IF(競技者データ入力シート!C11="", "", 競技者データ入力シート!C11)</f>
        <v/>
      </c>
      <c r="D7" s="76" t="str">
        <f>IF(競技者データ入力シート!D11="", "", 競技者データ入力シート!D11)</f>
        <v/>
      </c>
      <c r="E7" s="76" t="str">
        <f t="shared" si="0"/>
        <v/>
      </c>
      <c r="F7" s="76" t="str">
        <f t="shared" si="1"/>
        <v/>
      </c>
      <c r="G7" s="76" t="str">
        <f t="shared" si="2"/>
        <v/>
      </c>
      <c r="H7" s="76" t="str">
        <f t="shared" si="3"/>
        <v/>
      </c>
      <c r="I7" s="76" t="str">
        <f>IF(競技者データ入力シート!G11="", "", 競技者データ入力シート!G11)</f>
        <v/>
      </c>
      <c r="J7" s="76" t="str">
        <f>IF(競技者データ入力シート!E11="", "", 競技者データ入力シート!E11)</f>
        <v/>
      </c>
      <c r="K7" s="76" t="str">
        <f>IF(競技者データ入力シート!F11="", "", 競技者データ入力シート!F11)</f>
        <v/>
      </c>
      <c r="L7" s="76" t="str">
        <f>IF(競技者データ入力シート!I11="", "", 競技者データ入力シート!I11)</f>
        <v/>
      </c>
      <c r="M7" s="75" t="str">
        <f>IF(競技者データ入力シート!J11="", "", 競技者データ入力シート!J11)</f>
        <v/>
      </c>
      <c r="N7" s="75" t="str">
        <f>IF(競技者データ入力シート!K11="", "", 競技者データ入力シート!K11)</f>
        <v/>
      </c>
      <c r="O7" s="75" t="str">
        <f>IF(競技者データ入力シート!L11="", "", 競技者データ入力シート!L11)</f>
        <v/>
      </c>
      <c r="P7" s="76" t="str">
        <f>IF(競技者データ入力シート!M11="", "", 競技者データ入力シート!M11)</f>
        <v/>
      </c>
      <c r="Q7" s="75" t="str">
        <f>IF(A7="","",競技者データ入力シート!$U$1)</f>
        <v/>
      </c>
      <c r="R7" s="76" t="str">
        <f>IF(Q7="", "",'大会申込一覧表(印刷して提出)'!$P$6)</f>
        <v/>
      </c>
      <c r="S7" s="76" t="str">
        <f>IF(Q7="", "", '大会申込一覧表(印刷して提出)'!$E$6)</f>
        <v/>
      </c>
      <c r="T7" s="76" t="str">
        <f>IF(Q7="", "", 競技者データ入力シート!#REF!)</f>
        <v/>
      </c>
      <c r="U7" s="76" t="str">
        <f>IF(Q7="", "",'大会申込一覧表(印刷して提出)'!$P$5)</f>
        <v/>
      </c>
      <c r="V7" s="76" t="str">
        <f>IF(競技者データ入力シート!N11="", "", 競技者データ入力シート!N11)</f>
        <v/>
      </c>
      <c r="W7" s="76" t="str">
        <f>IF(競技者データ入力シート!O11="", "", 競技者データ入力シート!O11)</f>
        <v/>
      </c>
      <c r="X7" s="73" t="str">
        <f>IF(Y7="", "", IF($L7="男", VLOOKUP(Y7, データ!$B$2:$C$101, 2, FALSE), IF($L7="女", VLOOKUP(Y7, データ!$F$2:$H$101, 2, FALSE), "")))</f>
        <v/>
      </c>
      <c r="Y7" s="76" t="str">
        <f>IF(A7="","",IF(競技者データ入力シート!P11="", "", 競技者データ入力シート!P11))</f>
        <v/>
      </c>
      <c r="Z7" s="76" t="str">
        <f>IF(競技者データ入力シート!Q11="", "", 競技者データ入力シート!Q11)</f>
        <v/>
      </c>
      <c r="AA7" s="76" t="str">
        <f>IF(競技者データ入力シート!S11="", "", 競技者データ入力シート!S11)</f>
        <v/>
      </c>
      <c r="AB7" s="76" t="str">
        <f>IF(競技者データ入力シート!T11="", "", 競技者データ入力シート!T11)</f>
        <v/>
      </c>
      <c r="AC7" s="73" t="str">
        <f>IF(AD7="", "", IF($L7="男", VLOOKUP(AD7, データ!$B$2:$C$101, 2, FALSE), IF($L7="女", VLOOKUP(AD7, データ!$F$2:$H$101, 2, FALSE), "")))</f>
        <v/>
      </c>
      <c r="AD7" s="76" t="str">
        <f>IF(A7="","",IF(競技者データ入力シート!U11="", "", 競技者データ入力シート!U11))</f>
        <v/>
      </c>
      <c r="AE7" s="76" t="str">
        <f>IF(競技者データ入力シート!V11="", "", 競技者データ入力シート!V11)</f>
        <v/>
      </c>
      <c r="AF7" s="73" t="str">
        <f>IF(競技者データ入力シート!X11="", "", 競技者データ入力シート!X11)</f>
        <v/>
      </c>
      <c r="AG7" s="76" t="str">
        <f>IF(競技者データ入力シート!Y11="", "", 競技者データ入力シート!Y11)</f>
        <v/>
      </c>
      <c r="AH7" s="73" t="str">
        <f>IF(AI7="", "", IF($L7="男", VLOOKUP(AI7, データ!$B$2:$C$101, 2, FALSE), IF($L7="女", VLOOKUP(AI7, データ!$F$2:$H$101, 2, FALSE), "")))</f>
        <v/>
      </c>
      <c r="AI7" s="76" t="str">
        <f>IF(A7="","",IF(競技者データ入力シート!Z11="", "", 競技者データ入力シート!Z11))</f>
        <v/>
      </c>
      <c r="AJ7" s="76" t="str">
        <f>IF(競技者データ入力シート!AA11="", "", 競技者データ入力シート!AA11)</f>
        <v/>
      </c>
      <c r="AK7" s="76" t="str">
        <f>IF(競技者データ入力シート!AC11="", "", 競技者データ入力シート!AC11)</f>
        <v/>
      </c>
      <c r="AL7" s="76" t="str">
        <f>IF(競技者データ入力シート!AD11="", "", 競技者データ入力シート!AD11)</f>
        <v/>
      </c>
      <c r="AM7" s="73" t="str">
        <f>IF(AN7="", "", IF($L7="男", VLOOKUP(AN7, データ!$B$2:$C$101, 2, FALSE), IF($L7="女", VLOOKUP(AN7, データ!$F$2:$H$101, 2, FALSE), "")))</f>
        <v/>
      </c>
      <c r="AN7" s="76" t="str">
        <f>IF(A7="","",IF(競技者データ入力シート!AE11="", "", 競技者データ入力シート!AE11))</f>
        <v/>
      </c>
      <c r="AO7" s="76" t="str">
        <f>IF(競技者データ入力シート!AF11="", "", 競技者データ入力シート!AF11)</f>
        <v/>
      </c>
      <c r="AP7" s="76" t="str">
        <f>IF(競技者データ入力シート!AH11="", "", 競技者データ入力シート!AH11)</f>
        <v/>
      </c>
      <c r="AQ7" s="76" t="str">
        <f>IF(競技者データ入力シート!AI11="", "", 競技者データ入力シート!AI11)</f>
        <v/>
      </c>
      <c r="AR7" s="75" t="str">
        <f>IF(AS7="", "", IF($L7="男", VLOOKUP(AS7, データ!$B$2:$C$101, 2, FALSE), IF($L7="女", VLOOKUP(AS7, データ!$F$2:$H$101, 2, FALSE), "")))</f>
        <v/>
      </c>
      <c r="AS7" s="76" t="str">
        <f>IF(A7="","",IF(競技者データ入力シート!AJ11="", "", 競技者データ入力シート!AJ11))</f>
        <v/>
      </c>
      <c r="AT7" s="76" t="str">
        <f>IF(競技者データ入力シート!AK11="", "", 競技者データ入力シート!AK11)</f>
        <v/>
      </c>
      <c r="AU7" s="76" t="str">
        <f>IF(競技者データ入力シート!AM11="", "", 競技者データ入力シート!AM11)</f>
        <v/>
      </c>
      <c r="AV7" s="76" t="str">
        <f>IF(競技者データ入力シート!AN11="", "", 競技者データ入力シート!AN11)</f>
        <v/>
      </c>
      <c r="AW7" s="76" t="str">
        <f t="shared" si="4"/>
        <v/>
      </c>
      <c r="AY7" s="73">
        <v>5</v>
      </c>
      <c r="AZ7" s="73" t="s">
        <v>45</v>
      </c>
      <c r="BA7" s="224">
        <f t="shared" si="5"/>
        <v>0</v>
      </c>
      <c r="BB7" s="225">
        <f t="shared" si="6"/>
        <v>0</v>
      </c>
      <c r="BC7" s="224">
        <f t="shared" si="7"/>
        <v>0</v>
      </c>
      <c r="BD7" s="225">
        <f t="shared" si="8"/>
        <v>0</v>
      </c>
      <c r="BE7" s="224">
        <f t="shared" si="9"/>
        <v>0</v>
      </c>
      <c r="BF7" s="225">
        <f t="shared" si="10"/>
        <v>0</v>
      </c>
      <c r="BG7" s="224">
        <f t="shared" si="11"/>
        <v>0</v>
      </c>
      <c r="BH7" s="225">
        <f t="shared" si="12"/>
        <v>0</v>
      </c>
      <c r="BI7" s="73">
        <f t="shared" si="13"/>
        <v>0</v>
      </c>
      <c r="BJ7" s="73">
        <f t="shared" si="14"/>
        <v>0</v>
      </c>
    </row>
    <row r="8" spans="1:62">
      <c r="A8" s="75" t="str">
        <f>競技者データ入力シート!A12</f>
        <v/>
      </c>
      <c r="B8" s="75" t="str">
        <f>IF(競技者データ入力シート!B12="", "", 競技者データ入力シート!B12)</f>
        <v/>
      </c>
      <c r="C8" s="76" t="str">
        <f>IF(競技者データ入力シート!C12="", "", 競技者データ入力シート!C12)</f>
        <v/>
      </c>
      <c r="D8" s="76" t="str">
        <f>IF(競技者データ入力シート!D12="", "", 競技者データ入力シート!D12)</f>
        <v/>
      </c>
      <c r="E8" s="76" t="str">
        <f t="shared" si="0"/>
        <v/>
      </c>
      <c r="F8" s="76" t="str">
        <f t="shared" si="1"/>
        <v/>
      </c>
      <c r="G8" s="76" t="str">
        <f t="shared" si="2"/>
        <v/>
      </c>
      <c r="H8" s="76" t="str">
        <f t="shared" si="3"/>
        <v/>
      </c>
      <c r="I8" s="76" t="str">
        <f>IF(競技者データ入力シート!G12="", "", 競技者データ入力シート!G12)</f>
        <v/>
      </c>
      <c r="J8" s="76" t="str">
        <f>IF(競技者データ入力シート!E12="", "", 競技者データ入力シート!E12)</f>
        <v/>
      </c>
      <c r="K8" s="76" t="str">
        <f>IF(競技者データ入力シート!F12="", "", 競技者データ入力シート!F12)</f>
        <v/>
      </c>
      <c r="L8" s="76" t="str">
        <f>IF(競技者データ入力シート!I12="", "", 競技者データ入力シート!I12)</f>
        <v/>
      </c>
      <c r="M8" s="75" t="str">
        <f>IF(競技者データ入力シート!J12="", "", 競技者データ入力シート!J12)</f>
        <v/>
      </c>
      <c r="N8" s="75" t="str">
        <f>IF(競技者データ入力シート!K12="", "", 競技者データ入力シート!K12)</f>
        <v/>
      </c>
      <c r="O8" s="75" t="str">
        <f>IF(競技者データ入力シート!L12="", "", 競技者データ入力シート!L12)</f>
        <v/>
      </c>
      <c r="P8" s="76" t="str">
        <f>IF(競技者データ入力シート!M12="", "", 競技者データ入力シート!M12)</f>
        <v/>
      </c>
      <c r="Q8" s="75" t="str">
        <f>IF(A8="","",競技者データ入力シート!$U$1)</f>
        <v/>
      </c>
      <c r="R8" s="76" t="str">
        <f>IF(Q8="", "",'大会申込一覧表(印刷して提出)'!$P$6)</f>
        <v/>
      </c>
      <c r="S8" s="76" t="str">
        <f>IF(Q8="", "", '大会申込一覧表(印刷して提出)'!$E$6)</f>
        <v/>
      </c>
      <c r="T8" s="76" t="str">
        <f>IF(Q8="", "", 競技者データ入力シート!#REF!)</f>
        <v/>
      </c>
      <c r="U8" s="76" t="str">
        <f>IF(Q8="", "",'大会申込一覧表(印刷して提出)'!$P$5)</f>
        <v/>
      </c>
      <c r="V8" s="76" t="str">
        <f>IF(競技者データ入力シート!N12="", "", 競技者データ入力シート!N12)</f>
        <v/>
      </c>
      <c r="W8" s="76" t="str">
        <f>IF(競技者データ入力シート!O12="", "", 競技者データ入力シート!O12)</f>
        <v/>
      </c>
      <c r="X8" s="73" t="str">
        <f>IF(Y8="", "", IF($L8="男", VLOOKUP(Y8, データ!$B$2:$C$101, 2, FALSE), IF($L8="女", VLOOKUP(Y8, データ!$F$2:$H$101, 2, FALSE), "")))</f>
        <v/>
      </c>
      <c r="Y8" s="76" t="str">
        <f>IF(A8="","",IF(競技者データ入力シート!P12="", "", 競技者データ入力シート!P12))</f>
        <v/>
      </c>
      <c r="Z8" s="76" t="str">
        <f>IF(競技者データ入力シート!Q12="", "", 競技者データ入力シート!Q12)</f>
        <v/>
      </c>
      <c r="AA8" s="76" t="str">
        <f>IF(競技者データ入力シート!S12="", "", 競技者データ入力シート!S12)</f>
        <v/>
      </c>
      <c r="AB8" s="76" t="str">
        <f>IF(競技者データ入力シート!T12="", "", 競技者データ入力シート!T12)</f>
        <v/>
      </c>
      <c r="AC8" s="73" t="str">
        <f>IF(AD8="", "", IF($L8="男", VLOOKUP(AD8, データ!$B$2:$C$101, 2, FALSE), IF($L8="女", VLOOKUP(AD8, データ!$F$2:$H$101, 2, FALSE), "")))</f>
        <v/>
      </c>
      <c r="AD8" s="76" t="str">
        <f>IF(A8="","",IF(競技者データ入力シート!U12="", "", 競技者データ入力シート!U12))</f>
        <v/>
      </c>
      <c r="AE8" s="76" t="str">
        <f>IF(競技者データ入力シート!V12="", "", 競技者データ入力シート!V12)</f>
        <v/>
      </c>
      <c r="AF8" s="73" t="str">
        <f>IF(競技者データ入力シート!X12="", "", 競技者データ入力シート!X12)</f>
        <v/>
      </c>
      <c r="AG8" s="76" t="str">
        <f>IF(競技者データ入力シート!Y12="", "", 競技者データ入力シート!Y12)</f>
        <v/>
      </c>
      <c r="AH8" s="73" t="str">
        <f>IF(AI8="", "", IF($L8="男", VLOOKUP(AI8, データ!$B$2:$C$101, 2, FALSE), IF($L8="女", VLOOKUP(AI8, データ!$F$2:$H$101, 2, FALSE), "")))</f>
        <v/>
      </c>
      <c r="AI8" s="76" t="str">
        <f>IF(A8="","",IF(競技者データ入力シート!Z12="", "", 競技者データ入力シート!Z12))</f>
        <v/>
      </c>
      <c r="AJ8" s="76" t="str">
        <f>IF(競技者データ入力シート!AA12="", "", 競技者データ入力シート!AA12)</f>
        <v/>
      </c>
      <c r="AK8" s="76" t="str">
        <f>IF(競技者データ入力シート!AC12="", "", 競技者データ入力シート!AC12)</f>
        <v/>
      </c>
      <c r="AL8" s="76" t="str">
        <f>IF(競技者データ入力シート!AD12="", "", 競技者データ入力シート!AD12)</f>
        <v/>
      </c>
      <c r="AM8" s="73" t="str">
        <f>IF(AN8="", "", IF($L8="男", VLOOKUP(AN8, データ!$B$2:$C$101, 2, FALSE), IF($L8="女", VLOOKUP(AN8, データ!$F$2:$H$101, 2, FALSE), "")))</f>
        <v/>
      </c>
      <c r="AN8" s="76" t="str">
        <f>IF(A8="","",IF(競技者データ入力シート!AE12="", "", 競技者データ入力シート!AE12))</f>
        <v/>
      </c>
      <c r="AO8" s="76" t="str">
        <f>IF(競技者データ入力シート!AF12="", "", 競技者データ入力シート!AF12)</f>
        <v/>
      </c>
      <c r="AP8" s="76" t="str">
        <f>IF(競技者データ入力シート!AH12="", "", 競技者データ入力シート!AH12)</f>
        <v/>
      </c>
      <c r="AQ8" s="76" t="str">
        <f>IF(競技者データ入力シート!AI12="", "", 競技者データ入力シート!AI12)</f>
        <v/>
      </c>
      <c r="AR8" s="75" t="str">
        <f>IF(AS8="", "", IF($L8="男", VLOOKUP(AS8, データ!$B$2:$C$101, 2, FALSE), IF($L8="女", VLOOKUP(AS8, データ!$F$2:$H$101, 2, FALSE), "")))</f>
        <v/>
      </c>
      <c r="AS8" s="76" t="str">
        <f>IF(A8="","",IF(競技者データ入力シート!AJ12="", "", 競技者データ入力シート!AJ12))</f>
        <v/>
      </c>
      <c r="AT8" s="76" t="str">
        <f>IF(競技者データ入力シート!AK12="", "", 競技者データ入力シート!AK12)</f>
        <v/>
      </c>
      <c r="AU8" s="76" t="str">
        <f>IF(競技者データ入力シート!AM12="", "", 競技者データ入力シート!AM12)</f>
        <v/>
      </c>
      <c r="AV8" s="76" t="str">
        <f>IF(競技者データ入力シート!AN12="", "", 競技者データ入力シート!AN12)</f>
        <v/>
      </c>
      <c r="AW8" s="76" t="str">
        <f t="shared" si="4"/>
        <v/>
      </c>
      <c r="AY8" s="73">
        <v>6</v>
      </c>
      <c r="AZ8" s="73" t="s">
        <v>47</v>
      </c>
      <c r="BA8" s="224">
        <f t="shared" si="5"/>
        <v>0</v>
      </c>
      <c r="BB8" s="225">
        <f t="shared" si="6"/>
        <v>0</v>
      </c>
      <c r="BC8" s="224">
        <f t="shared" si="7"/>
        <v>0</v>
      </c>
      <c r="BD8" s="225">
        <f t="shared" si="8"/>
        <v>0</v>
      </c>
      <c r="BE8" s="224">
        <f t="shared" si="9"/>
        <v>0</v>
      </c>
      <c r="BF8" s="225">
        <f t="shared" si="10"/>
        <v>0</v>
      </c>
      <c r="BG8" s="224">
        <f t="shared" si="11"/>
        <v>0</v>
      </c>
      <c r="BH8" s="225">
        <f t="shared" si="12"/>
        <v>0</v>
      </c>
      <c r="BI8" s="73">
        <f t="shared" si="13"/>
        <v>0</v>
      </c>
      <c r="BJ8" s="73">
        <f t="shared" si="14"/>
        <v>0</v>
      </c>
    </row>
    <row r="9" spans="1:62">
      <c r="A9" s="75" t="str">
        <f>競技者データ入力シート!A13</f>
        <v/>
      </c>
      <c r="B9" s="75" t="str">
        <f>IF(競技者データ入力シート!B13="", "", 競技者データ入力シート!B13)</f>
        <v/>
      </c>
      <c r="C9" s="76" t="str">
        <f>IF(競技者データ入力シート!C13="", "", 競技者データ入力シート!C13)</f>
        <v/>
      </c>
      <c r="D9" s="76" t="str">
        <f>IF(競技者データ入力シート!D13="", "", 競技者データ入力シート!D13)</f>
        <v/>
      </c>
      <c r="E9" s="76" t="str">
        <f t="shared" si="0"/>
        <v/>
      </c>
      <c r="F9" s="76" t="str">
        <f t="shared" si="1"/>
        <v/>
      </c>
      <c r="G9" s="76" t="str">
        <f t="shared" si="2"/>
        <v/>
      </c>
      <c r="H9" s="76" t="str">
        <f t="shared" si="3"/>
        <v/>
      </c>
      <c r="I9" s="76" t="str">
        <f>IF(競技者データ入力シート!G13="", "", 競技者データ入力シート!G13)</f>
        <v/>
      </c>
      <c r="J9" s="76" t="str">
        <f>IF(競技者データ入力シート!E13="", "", 競技者データ入力シート!E13)</f>
        <v/>
      </c>
      <c r="K9" s="76" t="str">
        <f>IF(競技者データ入力シート!F13="", "", 競技者データ入力シート!F13)</f>
        <v/>
      </c>
      <c r="L9" s="76" t="str">
        <f>IF(競技者データ入力シート!I13="", "", 競技者データ入力シート!I13)</f>
        <v/>
      </c>
      <c r="M9" s="75" t="str">
        <f>IF(競技者データ入力シート!J13="", "", 競技者データ入力シート!J13)</f>
        <v/>
      </c>
      <c r="N9" s="75" t="str">
        <f>IF(競技者データ入力シート!K13="", "", 競技者データ入力シート!K13)</f>
        <v/>
      </c>
      <c r="O9" s="75" t="str">
        <f>IF(競技者データ入力シート!L13="", "", 競技者データ入力シート!L13)</f>
        <v/>
      </c>
      <c r="P9" s="76" t="str">
        <f>IF(競技者データ入力シート!M13="", "", 競技者データ入力シート!M13)</f>
        <v/>
      </c>
      <c r="Q9" s="75" t="str">
        <f>IF(A9="","",競技者データ入力シート!$U$1)</f>
        <v/>
      </c>
      <c r="R9" s="76" t="str">
        <f>IF(Q9="", "",'大会申込一覧表(印刷して提出)'!$P$6)</f>
        <v/>
      </c>
      <c r="S9" s="76" t="str">
        <f>IF(Q9="", "", '大会申込一覧表(印刷して提出)'!$E$6)</f>
        <v/>
      </c>
      <c r="T9" s="76" t="str">
        <f>IF(Q9="", "", 競技者データ入力シート!#REF!)</f>
        <v/>
      </c>
      <c r="U9" s="76" t="str">
        <f>IF(Q9="", "",'大会申込一覧表(印刷して提出)'!$P$5)</f>
        <v/>
      </c>
      <c r="V9" s="76" t="str">
        <f>IF(競技者データ入力シート!N13="", "", 競技者データ入力シート!N13)</f>
        <v/>
      </c>
      <c r="W9" s="76" t="str">
        <f>IF(競技者データ入力シート!O13="", "", 競技者データ入力シート!O13)</f>
        <v/>
      </c>
      <c r="X9" s="73" t="str">
        <f>IF(Y9="", "", IF($L9="男", VLOOKUP(Y9, データ!$B$2:$C$101, 2, FALSE), IF($L9="女", VLOOKUP(Y9, データ!$F$2:$H$101, 2, FALSE), "")))</f>
        <v/>
      </c>
      <c r="Y9" s="76" t="str">
        <f>IF(A9="","",IF(競技者データ入力シート!P13="", "", 競技者データ入力シート!P13))</f>
        <v/>
      </c>
      <c r="Z9" s="76" t="str">
        <f>IF(競技者データ入力シート!Q13="", "", 競技者データ入力シート!Q13)</f>
        <v/>
      </c>
      <c r="AA9" s="76" t="str">
        <f>IF(競技者データ入力シート!S13="", "", 競技者データ入力シート!S13)</f>
        <v/>
      </c>
      <c r="AB9" s="76" t="str">
        <f>IF(競技者データ入力シート!T13="", "", 競技者データ入力シート!T13)</f>
        <v/>
      </c>
      <c r="AC9" s="73" t="str">
        <f>IF(AD9="", "", IF($L9="男", VLOOKUP(AD9, データ!$B$2:$C$101, 2, FALSE), IF($L9="女", VLOOKUP(AD9, データ!$F$2:$H$101, 2, FALSE), "")))</f>
        <v/>
      </c>
      <c r="AD9" s="76" t="str">
        <f>IF(A9="","",IF(競技者データ入力シート!U13="", "", 競技者データ入力シート!U13))</f>
        <v/>
      </c>
      <c r="AE9" s="76" t="str">
        <f>IF(競技者データ入力シート!V13="", "", 競技者データ入力シート!V13)</f>
        <v/>
      </c>
      <c r="AF9" s="73" t="str">
        <f>IF(競技者データ入力シート!X13="", "", 競技者データ入力シート!X13)</f>
        <v/>
      </c>
      <c r="AG9" s="76" t="str">
        <f>IF(競技者データ入力シート!Y13="", "", 競技者データ入力シート!Y13)</f>
        <v/>
      </c>
      <c r="AH9" s="73" t="str">
        <f>IF(AI9="", "", IF($L9="男", VLOOKUP(AI9, データ!$B$2:$C$101, 2, FALSE), IF($L9="女", VLOOKUP(AI9, データ!$F$2:$H$101, 2, FALSE), "")))</f>
        <v/>
      </c>
      <c r="AI9" s="76" t="str">
        <f>IF(A9="","",IF(競技者データ入力シート!Z13="", "", 競技者データ入力シート!Z13))</f>
        <v/>
      </c>
      <c r="AJ9" s="76" t="str">
        <f>IF(競技者データ入力シート!AA13="", "", 競技者データ入力シート!AA13)</f>
        <v/>
      </c>
      <c r="AK9" s="76" t="str">
        <f>IF(競技者データ入力シート!AC13="", "", 競技者データ入力シート!AC13)</f>
        <v/>
      </c>
      <c r="AL9" s="76" t="str">
        <f>IF(競技者データ入力シート!AD13="", "", 競技者データ入力シート!AD13)</f>
        <v/>
      </c>
      <c r="AM9" s="73" t="str">
        <f>IF(AN9="", "", IF($L9="男", VLOOKUP(AN9, データ!$B$2:$C$101, 2, FALSE), IF($L9="女", VLOOKUP(AN9, データ!$F$2:$H$101, 2, FALSE), "")))</f>
        <v/>
      </c>
      <c r="AN9" s="76" t="str">
        <f>IF(A9="","",IF(競技者データ入力シート!AE13="", "", 競技者データ入力シート!AE13))</f>
        <v/>
      </c>
      <c r="AO9" s="76" t="str">
        <f>IF(競技者データ入力シート!AF13="", "", 競技者データ入力シート!AF13)</f>
        <v/>
      </c>
      <c r="AP9" s="76" t="str">
        <f>IF(競技者データ入力シート!AH13="", "", 競技者データ入力シート!AH13)</f>
        <v/>
      </c>
      <c r="AQ9" s="76" t="str">
        <f>IF(競技者データ入力シート!AI13="", "", 競技者データ入力シート!AI13)</f>
        <v/>
      </c>
      <c r="AR9" s="75" t="str">
        <f>IF(AS9="", "", IF($L9="男", VLOOKUP(AS9, データ!$B$2:$C$101, 2, FALSE), IF($L9="女", VLOOKUP(AS9, データ!$F$2:$H$101, 2, FALSE), "")))</f>
        <v/>
      </c>
      <c r="AS9" s="76" t="str">
        <f>IF(A9="","",IF(競技者データ入力シート!AJ13="", "", 競技者データ入力シート!AJ13))</f>
        <v/>
      </c>
      <c r="AT9" s="76" t="str">
        <f>IF(競技者データ入力シート!AK13="", "", 競技者データ入力シート!AK13)</f>
        <v/>
      </c>
      <c r="AU9" s="76" t="str">
        <f>IF(競技者データ入力シート!AM13="", "", 競技者データ入力シート!AM13)</f>
        <v/>
      </c>
      <c r="AV9" s="76" t="str">
        <f>IF(競技者データ入力シート!AN13="", "", 競技者データ入力シート!AN13)</f>
        <v/>
      </c>
      <c r="AW9" s="76" t="str">
        <f t="shared" si="4"/>
        <v/>
      </c>
      <c r="AY9" s="73">
        <v>7</v>
      </c>
      <c r="AZ9" s="73" t="s">
        <v>21</v>
      </c>
      <c r="BA9" s="224">
        <f t="shared" si="5"/>
        <v>0</v>
      </c>
      <c r="BB9" s="225">
        <f t="shared" si="6"/>
        <v>0</v>
      </c>
      <c r="BC9" s="224">
        <f t="shared" si="7"/>
        <v>0</v>
      </c>
      <c r="BD9" s="225">
        <f t="shared" si="8"/>
        <v>0</v>
      </c>
      <c r="BE9" s="224">
        <f t="shared" si="9"/>
        <v>0</v>
      </c>
      <c r="BF9" s="225">
        <f t="shared" si="10"/>
        <v>0</v>
      </c>
      <c r="BG9" s="224">
        <f t="shared" si="11"/>
        <v>0</v>
      </c>
      <c r="BH9" s="225">
        <f t="shared" si="12"/>
        <v>0</v>
      </c>
      <c r="BI9" s="73">
        <f t="shared" si="13"/>
        <v>0</v>
      </c>
      <c r="BJ9" s="73">
        <f t="shared" si="14"/>
        <v>0</v>
      </c>
    </row>
    <row r="10" spans="1:62">
      <c r="A10" s="75" t="str">
        <f>競技者データ入力シート!A14</f>
        <v/>
      </c>
      <c r="B10" s="75" t="str">
        <f>IF(競技者データ入力シート!B14="", "", 競技者データ入力シート!B14)</f>
        <v/>
      </c>
      <c r="C10" s="76" t="str">
        <f>IF(競技者データ入力シート!C14="", "", 競技者データ入力シート!C14)</f>
        <v/>
      </c>
      <c r="D10" s="76" t="str">
        <f>IF(競技者データ入力シート!D14="", "", 競技者データ入力シート!D14)</f>
        <v/>
      </c>
      <c r="E10" s="76" t="str">
        <f t="shared" si="0"/>
        <v/>
      </c>
      <c r="F10" s="76" t="str">
        <f t="shared" si="1"/>
        <v/>
      </c>
      <c r="G10" s="76" t="str">
        <f t="shared" si="2"/>
        <v/>
      </c>
      <c r="H10" s="76" t="str">
        <f t="shared" si="3"/>
        <v/>
      </c>
      <c r="I10" s="76" t="str">
        <f>IF(競技者データ入力シート!G14="", "", 競技者データ入力シート!G14)</f>
        <v/>
      </c>
      <c r="J10" s="76" t="str">
        <f>IF(競技者データ入力シート!E14="", "", 競技者データ入力シート!E14)</f>
        <v/>
      </c>
      <c r="K10" s="76" t="str">
        <f>IF(競技者データ入力シート!F14="", "", 競技者データ入力シート!F14)</f>
        <v/>
      </c>
      <c r="L10" s="76" t="str">
        <f>IF(競技者データ入力シート!I14="", "", 競技者データ入力シート!I14)</f>
        <v/>
      </c>
      <c r="M10" s="75" t="str">
        <f>IF(競技者データ入力シート!J14="", "", 競技者データ入力シート!J14)</f>
        <v/>
      </c>
      <c r="N10" s="75" t="str">
        <f>IF(競技者データ入力シート!K14="", "", 競技者データ入力シート!K14)</f>
        <v/>
      </c>
      <c r="O10" s="75" t="str">
        <f>IF(競技者データ入力シート!L14="", "", 競技者データ入力シート!L14)</f>
        <v/>
      </c>
      <c r="P10" s="76" t="str">
        <f>IF(競技者データ入力シート!M14="", "", 競技者データ入力シート!M14)</f>
        <v/>
      </c>
      <c r="Q10" s="75" t="str">
        <f>IF(A10="","",競技者データ入力シート!$U$1)</f>
        <v/>
      </c>
      <c r="R10" s="76" t="str">
        <f>IF(Q10="", "",'大会申込一覧表(印刷して提出)'!$P$6)</f>
        <v/>
      </c>
      <c r="S10" s="76" t="str">
        <f>IF(Q10="", "", '大会申込一覧表(印刷して提出)'!$E$6)</f>
        <v/>
      </c>
      <c r="T10" s="76" t="str">
        <f>IF(Q10="", "", 競技者データ入力シート!#REF!)</f>
        <v/>
      </c>
      <c r="U10" s="76" t="str">
        <f>IF(Q10="", "",'大会申込一覧表(印刷して提出)'!$P$5)</f>
        <v/>
      </c>
      <c r="V10" s="76" t="str">
        <f>IF(競技者データ入力シート!N14="", "", 競技者データ入力シート!N14)</f>
        <v/>
      </c>
      <c r="W10" s="76" t="str">
        <f>IF(競技者データ入力シート!O14="", "", 競技者データ入力シート!O14)</f>
        <v/>
      </c>
      <c r="X10" s="73" t="str">
        <f>IF(Y10="", "", IF($L10="男", VLOOKUP(Y10, データ!$B$2:$C$101, 2, FALSE), IF($L10="女", VLOOKUP(Y10, データ!$F$2:$H$101, 2, FALSE), "")))</f>
        <v/>
      </c>
      <c r="Y10" s="76" t="str">
        <f>IF(A10="","",IF(競技者データ入力シート!P14="", "", 競技者データ入力シート!P14))</f>
        <v/>
      </c>
      <c r="Z10" s="76" t="str">
        <f>IF(競技者データ入力シート!Q14="", "", 競技者データ入力シート!Q14)</f>
        <v/>
      </c>
      <c r="AA10" s="76" t="str">
        <f>IF(競技者データ入力シート!S14="", "", 競技者データ入力シート!S14)</f>
        <v/>
      </c>
      <c r="AB10" s="76" t="str">
        <f>IF(競技者データ入力シート!T14="", "", 競技者データ入力シート!T14)</f>
        <v/>
      </c>
      <c r="AC10" s="73" t="str">
        <f>IF(AD10="", "", IF($L10="男", VLOOKUP(AD10, データ!$B$2:$C$101, 2, FALSE), IF($L10="女", VLOOKUP(AD10, データ!$F$2:$H$101, 2, FALSE), "")))</f>
        <v/>
      </c>
      <c r="AD10" s="76" t="str">
        <f>IF(A10="","",IF(競技者データ入力シート!U14="", "", 競技者データ入力シート!U14))</f>
        <v/>
      </c>
      <c r="AE10" s="76" t="str">
        <f>IF(競技者データ入力シート!V14="", "", 競技者データ入力シート!V14)</f>
        <v/>
      </c>
      <c r="AF10" s="73" t="str">
        <f>IF(競技者データ入力シート!X14="", "", 競技者データ入力シート!X14)</f>
        <v/>
      </c>
      <c r="AG10" s="76" t="str">
        <f>IF(競技者データ入力シート!Y14="", "", 競技者データ入力シート!Y14)</f>
        <v/>
      </c>
      <c r="AH10" s="73" t="str">
        <f>IF(AI10="", "", IF($L10="男", VLOOKUP(AI10, データ!$B$2:$C$101, 2, FALSE), IF($L10="女", VLOOKUP(AI10, データ!$F$2:$H$101, 2, FALSE), "")))</f>
        <v/>
      </c>
      <c r="AI10" s="76" t="str">
        <f>IF(A10="","",IF(競技者データ入力シート!Z14="", "", 競技者データ入力シート!Z14))</f>
        <v/>
      </c>
      <c r="AJ10" s="76" t="str">
        <f>IF(競技者データ入力シート!AA14="", "", 競技者データ入力シート!AA14)</f>
        <v/>
      </c>
      <c r="AK10" s="76" t="str">
        <f>IF(競技者データ入力シート!AC14="", "", 競技者データ入力シート!AC14)</f>
        <v/>
      </c>
      <c r="AL10" s="76" t="str">
        <f>IF(競技者データ入力シート!AD14="", "", 競技者データ入力シート!AD14)</f>
        <v/>
      </c>
      <c r="AM10" s="73" t="str">
        <f>IF(AN10="", "", IF($L10="男", VLOOKUP(AN10, データ!$B$2:$C$101, 2, FALSE), IF($L10="女", VLOOKUP(AN10, データ!$F$2:$H$101, 2, FALSE), "")))</f>
        <v/>
      </c>
      <c r="AN10" s="76" t="str">
        <f>IF(A10="","",IF(競技者データ入力シート!AE14="", "", 競技者データ入力シート!AE14))</f>
        <v/>
      </c>
      <c r="AO10" s="76" t="str">
        <f>IF(競技者データ入力シート!AF14="", "", 競技者データ入力シート!AF14)</f>
        <v/>
      </c>
      <c r="AP10" s="76" t="str">
        <f>IF(競技者データ入力シート!AH14="", "", 競技者データ入力シート!AH14)</f>
        <v/>
      </c>
      <c r="AQ10" s="76" t="str">
        <f>IF(競技者データ入力シート!AI14="", "", 競技者データ入力シート!AI14)</f>
        <v/>
      </c>
      <c r="AR10" s="75" t="str">
        <f>IF(AS10="", "", IF($L10="男", VLOOKUP(AS10, データ!$B$2:$C$101, 2, FALSE), IF($L10="女", VLOOKUP(AS10, データ!$F$2:$H$101, 2, FALSE), "")))</f>
        <v/>
      </c>
      <c r="AS10" s="76" t="str">
        <f>IF(A10="","",IF(競技者データ入力シート!AJ14="", "", 競技者データ入力シート!AJ14))</f>
        <v/>
      </c>
      <c r="AT10" s="76" t="str">
        <f>IF(競技者データ入力シート!AK14="", "", 競技者データ入力シート!AK14)</f>
        <v/>
      </c>
      <c r="AU10" s="76" t="str">
        <f>IF(競技者データ入力シート!AM14="", "", 競技者データ入力シート!AM14)</f>
        <v/>
      </c>
      <c r="AV10" s="76" t="str">
        <f>IF(競技者データ入力シート!AN14="", "", 競技者データ入力シート!AN14)</f>
        <v/>
      </c>
      <c r="AW10" s="76" t="str">
        <f t="shared" si="4"/>
        <v/>
      </c>
      <c r="AY10" s="73">
        <v>8</v>
      </c>
      <c r="AZ10" s="73" t="s">
        <v>22</v>
      </c>
      <c r="BA10" s="224">
        <f t="shared" si="5"/>
        <v>0</v>
      </c>
      <c r="BB10" s="225">
        <f t="shared" si="6"/>
        <v>0</v>
      </c>
      <c r="BC10" s="224">
        <f t="shared" si="7"/>
        <v>0</v>
      </c>
      <c r="BD10" s="225">
        <f t="shared" si="8"/>
        <v>0</v>
      </c>
      <c r="BE10" s="224">
        <f t="shared" si="9"/>
        <v>0</v>
      </c>
      <c r="BF10" s="225">
        <f t="shared" si="10"/>
        <v>0</v>
      </c>
      <c r="BG10" s="224">
        <f t="shared" si="11"/>
        <v>0</v>
      </c>
      <c r="BH10" s="225">
        <f t="shared" si="12"/>
        <v>0</v>
      </c>
      <c r="BI10" s="73">
        <f t="shared" si="13"/>
        <v>0</v>
      </c>
      <c r="BJ10" s="73">
        <f t="shared" si="14"/>
        <v>0</v>
      </c>
    </row>
    <row r="11" spans="1:62">
      <c r="A11" s="75" t="str">
        <f>競技者データ入力シート!A15</f>
        <v/>
      </c>
      <c r="B11" s="75" t="str">
        <f>IF(競技者データ入力シート!B15="", "", 競技者データ入力シート!B15)</f>
        <v/>
      </c>
      <c r="C11" s="76" t="str">
        <f>IF(競技者データ入力シート!C15="", "", 競技者データ入力シート!C15)</f>
        <v/>
      </c>
      <c r="D11" s="76" t="str">
        <f>IF(競技者データ入力シート!D15="", "", 競技者データ入力シート!D15)</f>
        <v/>
      </c>
      <c r="E11" s="76" t="str">
        <f t="shared" si="0"/>
        <v/>
      </c>
      <c r="F11" s="76" t="str">
        <f t="shared" si="1"/>
        <v/>
      </c>
      <c r="G11" s="76" t="str">
        <f t="shared" si="2"/>
        <v/>
      </c>
      <c r="H11" s="76" t="str">
        <f t="shared" si="3"/>
        <v/>
      </c>
      <c r="I11" s="76" t="str">
        <f>IF(競技者データ入力シート!G15="", "", 競技者データ入力シート!G15)</f>
        <v/>
      </c>
      <c r="J11" s="76" t="str">
        <f>IF(競技者データ入力シート!E15="", "", 競技者データ入力シート!E15)</f>
        <v/>
      </c>
      <c r="K11" s="76" t="str">
        <f>IF(競技者データ入力シート!F15="", "", 競技者データ入力シート!F15)</f>
        <v/>
      </c>
      <c r="L11" s="76" t="str">
        <f>IF(競技者データ入力シート!I15="", "", 競技者データ入力シート!I15)</f>
        <v/>
      </c>
      <c r="M11" s="75" t="str">
        <f>IF(競技者データ入力シート!J15="", "", 競技者データ入力シート!J15)</f>
        <v/>
      </c>
      <c r="N11" s="75" t="str">
        <f>IF(競技者データ入力シート!K15="", "", 競技者データ入力シート!K15)</f>
        <v/>
      </c>
      <c r="O11" s="75" t="str">
        <f>IF(競技者データ入力シート!L15="", "", 競技者データ入力シート!L15)</f>
        <v/>
      </c>
      <c r="P11" s="76" t="str">
        <f>IF(競技者データ入力シート!M15="", "", 競技者データ入力シート!M15)</f>
        <v/>
      </c>
      <c r="Q11" s="75" t="str">
        <f>IF(A11="","",競技者データ入力シート!$U$1)</f>
        <v/>
      </c>
      <c r="R11" s="76" t="str">
        <f>IF(Q11="", "",'大会申込一覧表(印刷して提出)'!$P$6)</f>
        <v/>
      </c>
      <c r="S11" s="76" t="str">
        <f>IF(Q11="", "", '大会申込一覧表(印刷して提出)'!$E$6)</f>
        <v/>
      </c>
      <c r="T11" s="76" t="str">
        <f>IF(Q11="", "", 競技者データ入力シート!#REF!)</f>
        <v/>
      </c>
      <c r="U11" s="76" t="str">
        <f>IF(Q11="", "",'大会申込一覧表(印刷して提出)'!$P$5)</f>
        <v/>
      </c>
      <c r="V11" s="76" t="str">
        <f>IF(競技者データ入力シート!N15="", "", 競技者データ入力シート!N15)</f>
        <v/>
      </c>
      <c r="W11" s="76" t="str">
        <f>IF(競技者データ入力シート!O15="", "", 競技者データ入力シート!O15)</f>
        <v/>
      </c>
      <c r="X11" s="73" t="str">
        <f>IF(Y11="", "", IF($L11="男", VLOOKUP(Y11, データ!$B$2:$C$101, 2, FALSE), IF($L11="女", VLOOKUP(Y11, データ!$F$2:$H$101, 2, FALSE), "")))</f>
        <v/>
      </c>
      <c r="Y11" s="76" t="str">
        <f>IF(A11="","",IF(競技者データ入力シート!P15="", "", 競技者データ入力シート!P15))</f>
        <v/>
      </c>
      <c r="Z11" s="76" t="str">
        <f>IF(競技者データ入力シート!Q15="", "", 競技者データ入力シート!Q15)</f>
        <v/>
      </c>
      <c r="AA11" s="76" t="str">
        <f>IF(競技者データ入力シート!S15="", "", 競技者データ入力シート!S15)</f>
        <v/>
      </c>
      <c r="AB11" s="76" t="str">
        <f>IF(競技者データ入力シート!T15="", "", 競技者データ入力シート!T15)</f>
        <v/>
      </c>
      <c r="AC11" s="73" t="str">
        <f>IF(AD11="", "", IF($L11="男", VLOOKUP(AD11, データ!$B$2:$C$101, 2, FALSE), IF($L11="女", VLOOKUP(AD11, データ!$F$2:$H$101, 2, FALSE), "")))</f>
        <v/>
      </c>
      <c r="AD11" s="76" t="str">
        <f>IF(A11="","",IF(競技者データ入力シート!U15="", "", 競技者データ入力シート!U15))</f>
        <v/>
      </c>
      <c r="AE11" s="76" t="str">
        <f>IF(競技者データ入力シート!V15="", "", 競技者データ入力シート!V15)</f>
        <v/>
      </c>
      <c r="AF11" s="73" t="str">
        <f>IF(競技者データ入力シート!X15="", "", 競技者データ入力シート!X15)</f>
        <v/>
      </c>
      <c r="AG11" s="76" t="str">
        <f>IF(競技者データ入力シート!Y15="", "", 競技者データ入力シート!Y15)</f>
        <v/>
      </c>
      <c r="AH11" s="73" t="str">
        <f>IF(AI11="", "", IF($L11="男", VLOOKUP(AI11, データ!$B$2:$C$101, 2, FALSE), IF($L11="女", VLOOKUP(AI11, データ!$F$2:$H$101, 2, FALSE), "")))</f>
        <v/>
      </c>
      <c r="AI11" s="76" t="str">
        <f>IF(A11="","",IF(競技者データ入力シート!Z15="", "", 競技者データ入力シート!Z15))</f>
        <v/>
      </c>
      <c r="AJ11" s="76" t="str">
        <f>IF(競技者データ入力シート!AA15="", "", 競技者データ入力シート!AA15)</f>
        <v/>
      </c>
      <c r="AK11" s="76" t="str">
        <f>IF(競技者データ入力シート!AC15="", "", 競技者データ入力シート!AC15)</f>
        <v/>
      </c>
      <c r="AL11" s="76" t="str">
        <f>IF(競技者データ入力シート!AD15="", "", 競技者データ入力シート!AD15)</f>
        <v/>
      </c>
      <c r="AM11" s="73" t="str">
        <f>IF(AN11="", "", IF($L11="男", VLOOKUP(AN11, データ!$B$2:$C$101, 2, FALSE), IF($L11="女", VLOOKUP(AN11, データ!$F$2:$H$101, 2, FALSE), "")))</f>
        <v/>
      </c>
      <c r="AN11" s="76" t="str">
        <f>IF(A11="","",IF(競技者データ入力シート!AE15="", "", 競技者データ入力シート!AE15))</f>
        <v/>
      </c>
      <c r="AO11" s="76" t="str">
        <f>IF(競技者データ入力シート!AF15="", "", 競技者データ入力シート!AF15)</f>
        <v/>
      </c>
      <c r="AP11" s="76" t="str">
        <f>IF(競技者データ入力シート!AH15="", "", 競技者データ入力シート!AH15)</f>
        <v/>
      </c>
      <c r="AQ11" s="76" t="str">
        <f>IF(競技者データ入力シート!AI15="", "", 競技者データ入力シート!AI15)</f>
        <v/>
      </c>
      <c r="AR11" s="75" t="str">
        <f>IF(AS11="", "", IF($L11="男", VLOOKUP(AS11, データ!$B$2:$C$101, 2, FALSE), IF($L11="女", VLOOKUP(AS11, データ!$F$2:$H$101, 2, FALSE), "")))</f>
        <v/>
      </c>
      <c r="AS11" s="76" t="str">
        <f>IF(A11="","",IF(競技者データ入力シート!AJ15="", "", 競技者データ入力シート!AJ15))</f>
        <v/>
      </c>
      <c r="AT11" s="76" t="str">
        <f>IF(競技者データ入力シート!AK15="", "", 競技者データ入力シート!AK15)</f>
        <v/>
      </c>
      <c r="AU11" s="76" t="str">
        <f>IF(競技者データ入力シート!AM15="", "", 競技者データ入力シート!AM15)</f>
        <v/>
      </c>
      <c r="AV11" s="76" t="str">
        <f>IF(競技者データ入力シート!AN15="", "", 競技者データ入力シート!AN15)</f>
        <v/>
      </c>
      <c r="AW11" s="76" t="str">
        <f t="shared" si="4"/>
        <v/>
      </c>
      <c r="AY11" s="73">
        <v>9</v>
      </c>
      <c r="AZ11" s="73" t="s">
        <v>55</v>
      </c>
      <c r="BA11" s="224">
        <f t="shared" si="5"/>
        <v>0</v>
      </c>
      <c r="BB11" s="225">
        <f t="shared" si="6"/>
        <v>0</v>
      </c>
      <c r="BC11" s="224">
        <f t="shared" si="7"/>
        <v>0</v>
      </c>
      <c r="BD11" s="225">
        <f t="shared" si="8"/>
        <v>0</v>
      </c>
      <c r="BE11" s="224">
        <f t="shared" si="9"/>
        <v>0</v>
      </c>
      <c r="BF11" s="225">
        <f t="shared" si="10"/>
        <v>0</v>
      </c>
      <c r="BG11" s="224">
        <f t="shared" si="11"/>
        <v>0</v>
      </c>
      <c r="BH11" s="225">
        <f t="shared" si="12"/>
        <v>0</v>
      </c>
      <c r="BI11" s="73">
        <f t="shared" si="13"/>
        <v>0</v>
      </c>
      <c r="BJ11" s="73">
        <f t="shared" si="14"/>
        <v>0</v>
      </c>
    </row>
    <row r="12" spans="1:62">
      <c r="A12" s="75" t="str">
        <f>競技者データ入力シート!A16</f>
        <v/>
      </c>
      <c r="B12" s="75" t="str">
        <f>IF(競技者データ入力シート!B16="", "", 競技者データ入力シート!B16)</f>
        <v/>
      </c>
      <c r="C12" s="76" t="str">
        <f>IF(競技者データ入力シート!C16="", "", 競技者データ入力シート!C16)</f>
        <v/>
      </c>
      <c r="D12" s="76" t="str">
        <f>IF(競技者データ入力シート!D16="", "", 競技者データ入力シート!D16)</f>
        <v/>
      </c>
      <c r="E12" s="76" t="str">
        <f t="shared" si="0"/>
        <v/>
      </c>
      <c r="F12" s="76" t="str">
        <f t="shared" si="1"/>
        <v/>
      </c>
      <c r="G12" s="76" t="str">
        <f t="shared" si="2"/>
        <v/>
      </c>
      <c r="H12" s="76" t="str">
        <f t="shared" si="3"/>
        <v/>
      </c>
      <c r="I12" s="76" t="str">
        <f>IF(競技者データ入力シート!G16="", "", 競技者データ入力シート!G16)</f>
        <v/>
      </c>
      <c r="J12" s="76" t="str">
        <f>IF(競技者データ入力シート!E16="", "", 競技者データ入力シート!E16)</f>
        <v/>
      </c>
      <c r="K12" s="76" t="str">
        <f>IF(競技者データ入力シート!F16="", "", 競技者データ入力シート!F16)</f>
        <v/>
      </c>
      <c r="L12" s="76" t="str">
        <f>IF(競技者データ入力シート!I16="", "", 競技者データ入力シート!I16)</f>
        <v/>
      </c>
      <c r="M12" s="75" t="str">
        <f>IF(競技者データ入力シート!J16="", "", 競技者データ入力シート!J16)</f>
        <v/>
      </c>
      <c r="N12" s="75" t="str">
        <f>IF(競技者データ入力シート!K16="", "", 競技者データ入力シート!K16)</f>
        <v/>
      </c>
      <c r="O12" s="75" t="str">
        <f>IF(競技者データ入力シート!L16="", "", 競技者データ入力シート!L16)</f>
        <v/>
      </c>
      <c r="P12" s="76" t="str">
        <f>IF(競技者データ入力シート!M16="", "", 競技者データ入力シート!M16)</f>
        <v/>
      </c>
      <c r="Q12" s="75" t="str">
        <f>IF(A12="","",競技者データ入力シート!$U$1)</f>
        <v/>
      </c>
      <c r="R12" s="76" t="str">
        <f>IF(Q12="", "",'大会申込一覧表(印刷して提出)'!$P$6)</f>
        <v/>
      </c>
      <c r="S12" s="76" t="str">
        <f>IF(Q12="", "", '大会申込一覧表(印刷して提出)'!$E$6)</f>
        <v/>
      </c>
      <c r="T12" s="76" t="str">
        <f>IF(Q12="", "", 競技者データ入力シート!#REF!)</f>
        <v/>
      </c>
      <c r="U12" s="76" t="str">
        <f>IF(Q12="", "",'大会申込一覧表(印刷して提出)'!$P$5)</f>
        <v/>
      </c>
      <c r="V12" s="76" t="str">
        <f>IF(競技者データ入力シート!N16="", "", 競技者データ入力シート!N16)</f>
        <v/>
      </c>
      <c r="W12" s="76" t="str">
        <f>IF(競技者データ入力シート!O16="", "", 競技者データ入力シート!O16)</f>
        <v/>
      </c>
      <c r="X12" s="73" t="str">
        <f>IF(Y12="", "", IF($L12="男", VLOOKUP(Y12, データ!$B$2:$C$101, 2, FALSE), IF($L12="女", VLOOKUP(Y12, データ!$F$2:$H$101, 2, FALSE), "")))</f>
        <v/>
      </c>
      <c r="Y12" s="76" t="str">
        <f>IF(A12="","",IF(競技者データ入力シート!P16="", "", 競技者データ入力シート!P16))</f>
        <v/>
      </c>
      <c r="Z12" s="76" t="str">
        <f>IF(競技者データ入力シート!Q16="", "", 競技者データ入力シート!Q16)</f>
        <v/>
      </c>
      <c r="AA12" s="76" t="str">
        <f>IF(競技者データ入力シート!S16="", "", 競技者データ入力シート!S16)</f>
        <v/>
      </c>
      <c r="AB12" s="76" t="str">
        <f>IF(競技者データ入力シート!T16="", "", 競技者データ入力シート!T16)</f>
        <v/>
      </c>
      <c r="AC12" s="73" t="str">
        <f>IF(AD12="", "", IF($L12="男", VLOOKUP(AD12, データ!$B$2:$C$101, 2, FALSE), IF($L12="女", VLOOKUP(AD12, データ!$F$2:$H$101, 2, FALSE), "")))</f>
        <v/>
      </c>
      <c r="AD12" s="76" t="str">
        <f>IF(A12="","",IF(競技者データ入力シート!U16="", "", 競技者データ入力シート!U16))</f>
        <v/>
      </c>
      <c r="AE12" s="76" t="str">
        <f>IF(競技者データ入力シート!V16="", "", 競技者データ入力シート!V16)</f>
        <v/>
      </c>
      <c r="AF12" s="73" t="str">
        <f>IF(競技者データ入力シート!X16="", "", 競技者データ入力シート!X16)</f>
        <v/>
      </c>
      <c r="AG12" s="76" t="str">
        <f>IF(競技者データ入力シート!Y16="", "", 競技者データ入力シート!Y16)</f>
        <v/>
      </c>
      <c r="AH12" s="73" t="str">
        <f>IF(AI12="", "", IF($L12="男", VLOOKUP(AI12, データ!$B$2:$C$101, 2, FALSE), IF($L12="女", VLOOKUP(AI12, データ!$F$2:$H$101, 2, FALSE), "")))</f>
        <v/>
      </c>
      <c r="AI12" s="76" t="str">
        <f>IF(A12="","",IF(競技者データ入力シート!Z16="", "", 競技者データ入力シート!Z16))</f>
        <v/>
      </c>
      <c r="AJ12" s="76" t="str">
        <f>IF(競技者データ入力シート!AA16="", "", 競技者データ入力シート!AA16)</f>
        <v/>
      </c>
      <c r="AK12" s="76" t="str">
        <f>IF(競技者データ入力シート!AC16="", "", 競技者データ入力シート!AC16)</f>
        <v/>
      </c>
      <c r="AL12" s="76" t="str">
        <f>IF(競技者データ入力シート!AD16="", "", 競技者データ入力シート!AD16)</f>
        <v/>
      </c>
      <c r="AM12" s="73" t="str">
        <f>IF(AN12="", "", IF($L12="男", VLOOKUP(AN12, データ!$B$2:$C$101, 2, FALSE), IF($L12="女", VLOOKUP(AN12, データ!$F$2:$H$101, 2, FALSE), "")))</f>
        <v/>
      </c>
      <c r="AN12" s="76" t="str">
        <f>IF(A12="","",IF(競技者データ入力シート!AE16="", "", 競技者データ入力シート!AE16))</f>
        <v/>
      </c>
      <c r="AO12" s="76" t="str">
        <f>IF(競技者データ入力シート!AF16="", "", 競技者データ入力シート!AF16)</f>
        <v/>
      </c>
      <c r="AP12" s="76" t="str">
        <f>IF(競技者データ入力シート!AH16="", "", 競技者データ入力シート!AH16)</f>
        <v/>
      </c>
      <c r="AQ12" s="76" t="str">
        <f>IF(競技者データ入力シート!AI16="", "", 競技者データ入力シート!AI16)</f>
        <v/>
      </c>
      <c r="AR12" s="75" t="str">
        <f>IF(AS12="", "", IF($L12="男", VLOOKUP(AS12, データ!$B$2:$C$101, 2, FALSE), IF($L12="女", VLOOKUP(AS12, データ!$F$2:$H$101, 2, FALSE), "")))</f>
        <v/>
      </c>
      <c r="AS12" s="76" t="str">
        <f>IF(A12="","",IF(競技者データ入力シート!AJ16="", "", 競技者データ入力シート!AJ16))</f>
        <v/>
      </c>
      <c r="AT12" s="76" t="str">
        <f>IF(競技者データ入力シート!AK16="", "", 競技者データ入力シート!AK16)</f>
        <v/>
      </c>
      <c r="AU12" s="76" t="str">
        <f>IF(競技者データ入力シート!AM16="", "", 競技者データ入力シート!AM16)</f>
        <v/>
      </c>
      <c r="AV12" s="76" t="str">
        <f>IF(競技者データ入力シート!AN16="", "", 競技者データ入力シート!AN16)</f>
        <v/>
      </c>
      <c r="AW12" s="76" t="str">
        <f t="shared" si="4"/>
        <v/>
      </c>
      <c r="AY12" s="73">
        <v>10</v>
      </c>
      <c r="AZ12" s="73" t="s">
        <v>61</v>
      </c>
      <c r="BA12" s="224">
        <f t="shared" si="5"/>
        <v>0</v>
      </c>
      <c r="BB12" s="225">
        <f t="shared" si="6"/>
        <v>0</v>
      </c>
      <c r="BC12" s="224">
        <f t="shared" si="7"/>
        <v>0</v>
      </c>
      <c r="BD12" s="225">
        <f t="shared" si="8"/>
        <v>0</v>
      </c>
      <c r="BE12" s="224">
        <f t="shared" si="9"/>
        <v>0</v>
      </c>
      <c r="BF12" s="225">
        <f t="shared" si="10"/>
        <v>0</v>
      </c>
      <c r="BG12" s="224">
        <f t="shared" si="11"/>
        <v>0</v>
      </c>
      <c r="BH12" s="225">
        <f t="shared" si="12"/>
        <v>0</v>
      </c>
      <c r="BI12" s="73">
        <f t="shared" si="13"/>
        <v>0</v>
      </c>
      <c r="BJ12" s="73">
        <f t="shared" si="14"/>
        <v>0</v>
      </c>
    </row>
    <row r="13" spans="1:62">
      <c r="A13" s="75" t="str">
        <f>競技者データ入力シート!A17</f>
        <v/>
      </c>
      <c r="B13" s="75" t="str">
        <f>IF(競技者データ入力シート!B17="", "", 競技者データ入力シート!B17)</f>
        <v/>
      </c>
      <c r="C13" s="76" t="str">
        <f>IF(競技者データ入力シート!C17="", "", 競技者データ入力シート!C17)</f>
        <v/>
      </c>
      <c r="D13" s="76" t="str">
        <f>IF(競技者データ入力シート!D17="", "", 競技者データ入力シート!D17)</f>
        <v/>
      </c>
      <c r="E13" s="76" t="str">
        <f t="shared" si="0"/>
        <v/>
      </c>
      <c r="F13" s="76" t="str">
        <f t="shared" si="1"/>
        <v/>
      </c>
      <c r="G13" s="76" t="str">
        <f t="shared" si="2"/>
        <v/>
      </c>
      <c r="H13" s="76" t="str">
        <f t="shared" si="3"/>
        <v/>
      </c>
      <c r="I13" s="76" t="str">
        <f>IF(競技者データ入力シート!G17="", "", 競技者データ入力シート!G17)</f>
        <v/>
      </c>
      <c r="J13" s="76" t="str">
        <f>IF(競技者データ入力シート!E17="", "", 競技者データ入力シート!E17)</f>
        <v/>
      </c>
      <c r="K13" s="76" t="str">
        <f>IF(競技者データ入力シート!F17="", "", 競技者データ入力シート!F17)</f>
        <v/>
      </c>
      <c r="L13" s="76" t="str">
        <f>IF(競技者データ入力シート!I17="", "", 競技者データ入力シート!I17)</f>
        <v/>
      </c>
      <c r="M13" s="75" t="str">
        <f>IF(競技者データ入力シート!J17="", "", 競技者データ入力シート!J17)</f>
        <v/>
      </c>
      <c r="N13" s="75" t="str">
        <f>IF(競技者データ入力シート!K17="", "", 競技者データ入力シート!K17)</f>
        <v/>
      </c>
      <c r="O13" s="75" t="str">
        <f>IF(競技者データ入力シート!L17="", "", 競技者データ入力シート!L17)</f>
        <v/>
      </c>
      <c r="P13" s="76" t="str">
        <f>IF(競技者データ入力シート!M17="", "", 競技者データ入力シート!M17)</f>
        <v/>
      </c>
      <c r="Q13" s="75" t="str">
        <f>IF(A13="","",競技者データ入力シート!$U$1)</f>
        <v/>
      </c>
      <c r="R13" s="76" t="str">
        <f>IF(Q13="", "",'大会申込一覧表(印刷して提出)'!$P$6)</f>
        <v/>
      </c>
      <c r="S13" s="76" t="str">
        <f>IF(Q13="", "", '大会申込一覧表(印刷して提出)'!$E$6)</f>
        <v/>
      </c>
      <c r="T13" s="76" t="str">
        <f>IF(Q13="", "", 競技者データ入力シート!#REF!)</f>
        <v/>
      </c>
      <c r="U13" s="76" t="str">
        <f>IF(Q13="", "",'大会申込一覧表(印刷して提出)'!$P$5)</f>
        <v/>
      </c>
      <c r="V13" s="76" t="str">
        <f>IF(競技者データ入力シート!N17="", "", 競技者データ入力シート!N17)</f>
        <v/>
      </c>
      <c r="W13" s="76" t="str">
        <f>IF(競技者データ入力シート!O17="", "", 競技者データ入力シート!O17)</f>
        <v/>
      </c>
      <c r="X13" s="73" t="str">
        <f>IF(Y13="", "", IF($L13="男", VLOOKUP(Y13, データ!$B$2:$C$101, 2, FALSE), IF($L13="女", VLOOKUP(Y13, データ!$F$2:$H$101, 2, FALSE), "")))</f>
        <v/>
      </c>
      <c r="Y13" s="76" t="str">
        <f>IF(A13="","",IF(競技者データ入力シート!P17="", "", 競技者データ入力シート!P17))</f>
        <v/>
      </c>
      <c r="Z13" s="76" t="str">
        <f>IF(競技者データ入力シート!Q17="", "", 競技者データ入力シート!Q17)</f>
        <v/>
      </c>
      <c r="AA13" s="76" t="str">
        <f>IF(競技者データ入力シート!S17="", "", 競技者データ入力シート!S17)</f>
        <v/>
      </c>
      <c r="AB13" s="76" t="str">
        <f>IF(競技者データ入力シート!T17="", "", 競技者データ入力シート!T17)</f>
        <v/>
      </c>
      <c r="AC13" s="73" t="str">
        <f>IF(AD13="", "", IF($L13="男", VLOOKUP(AD13, データ!$B$2:$C$101, 2, FALSE), IF($L13="女", VLOOKUP(AD13, データ!$F$2:$H$101, 2, FALSE), "")))</f>
        <v/>
      </c>
      <c r="AD13" s="76" t="str">
        <f>IF(A13="","",IF(競技者データ入力シート!U17="", "", 競技者データ入力シート!U17))</f>
        <v/>
      </c>
      <c r="AE13" s="76" t="str">
        <f>IF(競技者データ入力シート!V17="", "", 競技者データ入力シート!V17)</f>
        <v/>
      </c>
      <c r="AF13" s="73" t="str">
        <f>IF(競技者データ入力シート!X17="", "", 競技者データ入力シート!X17)</f>
        <v/>
      </c>
      <c r="AG13" s="76" t="str">
        <f>IF(競技者データ入力シート!Y17="", "", 競技者データ入力シート!Y17)</f>
        <v/>
      </c>
      <c r="AH13" s="73" t="str">
        <f>IF(AI13="", "", IF($L13="男", VLOOKUP(AI13, データ!$B$2:$C$101, 2, FALSE), IF($L13="女", VLOOKUP(AI13, データ!$F$2:$H$101, 2, FALSE), "")))</f>
        <v/>
      </c>
      <c r="AI13" s="76" t="str">
        <f>IF(A13="","",IF(競技者データ入力シート!Z17="", "", 競技者データ入力シート!Z17))</f>
        <v/>
      </c>
      <c r="AJ13" s="76" t="str">
        <f>IF(競技者データ入力シート!AA17="", "", 競技者データ入力シート!AA17)</f>
        <v/>
      </c>
      <c r="AK13" s="76" t="str">
        <f>IF(競技者データ入力シート!AC17="", "", 競技者データ入力シート!AC17)</f>
        <v/>
      </c>
      <c r="AL13" s="76" t="str">
        <f>IF(競技者データ入力シート!AD17="", "", 競技者データ入力シート!AD17)</f>
        <v/>
      </c>
      <c r="AM13" s="73" t="str">
        <f>IF(AN13="", "", IF($L13="男", VLOOKUP(AN13, データ!$B$2:$C$101, 2, FALSE), IF($L13="女", VLOOKUP(AN13, データ!$F$2:$H$101, 2, FALSE), "")))</f>
        <v/>
      </c>
      <c r="AN13" s="76" t="str">
        <f>IF(A13="","",IF(競技者データ入力シート!AE17="", "", 競技者データ入力シート!AE17))</f>
        <v/>
      </c>
      <c r="AO13" s="76" t="str">
        <f>IF(競技者データ入力シート!AF17="", "", 競技者データ入力シート!AF17)</f>
        <v/>
      </c>
      <c r="AP13" s="76" t="str">
        <f>IF(競技者データ入力シート!AH17="", "", 競技者データ入力シート!AH17)</f>
        <v/>
      </c>
      <c r="AQ13" s="76" t="str">
        <f>IF(競技者データ入力シート!AI17="", "", 競技者データ入力シート!AI17)</f>
        <v/>
      </c>
      <c r="AR13" s="75" t="str">
        <f>IF(AS13="", "", IF($L13="男", VLOOKUP(AS13, データ!$B$2:$C$101, 2, FALSE), IF($L13="女", VLOOKUP(AS13, データ!$F$2:$H$101, 2, FALSE), "")))</f>
        <v/>
      </c>
      <c r="AS13" s="76" t="str">
        <f>IF(A13="","",IF(競技者データ入力シート!AJ17="", "", 競技者データ入力シート!AJ17))</f>
        <v/>
      </c>
      <c r="AT13" s="76" t="str">
        <f>IF(競技者データ入力シート!AK17="", "", 競技者データ入力シート!AK17)</f>
        <v/>
      </c>
      <c r="AU13" s="76" t="str">
        <f>IF(競技者データ入力シート!AM17="", "", 競技者データ入力シート!AM17)</f>
        <v/>
      </c>
      <c r="AV13" s="76" t="str">
        <f>IF(競技者データ入力シート!AN17="", "", 競技者データ入力シート!AN17)</f>
        <v/>
      </c>
      <c r="AW13" s="76" t="str">
        <f t="shared" si="4"/>
        <v/>
      </c>
      <c r="AY13" s="73">
        <v>11</v>
      </c>
      <c r="AZ13" s="73" t="s">
        <v>67</v>
      </c>
      <c r="BA13" s="224">
        <f t="shared" si="5"/>
        <v>0</v>
      </c>
      <c r="BB13" s="225">
        <f t="shared" si="6"/>
        <v>0</v>
      </c>
      <c r="BC13" s="224">
        <f t="shared" si="7"/>
        <v>0</v>
      </c>
      <c r="BD13" s="225">
        <f t="shared" si="8"/>
        <v>0</v>
      </c>
      <c r="BE13" s="224">
        <f t="shared" si="9"/>
        <v>0</v>
      </c>
      <c r="BF13" s="225">
        <f t="shared" si="10"/>
        <v>0</v>
      </c>
      <c r="BG13" s="224">
        <f t="shared" si="11"/>
        <v>0</v>
      </c>
      <c r="BH13" s="225">
        <f t="shared" si="12"/>
        <v>0</v>
      </c>
      <c r="BI13" s="73">
        <f t="shared" si="13"/>
        <v>0</v>
      </c>
      <c r="BJ13" s="73">
        <f t="shared" si="14"/>
        <v>0</v>
      </c>
    </row>
    <row r="14" spans="1:62">
      <c r="A14" s="75" t="str">
        <f>競技者データ入力シート!A18</f>
        <v/>
      </c>
      <c r="B14" s="75" t="str">
        <f>IF(競技者データ入力シート!B18="", "", 競技者データ入力シート!B18)</f>
        <v/>
      </c>
      <c r="C14" s="76" t="str">
        <f>IF(競技者データ入力シート!C18="", "", 競技者データ入力シート!C18)</f>
        <v/>
      </c>
      <c r="D14" s="76" t="str">
        <f>IF(競技者データ入力シート!D18="", "", 競技者データ入力シート!D18)</f>
        <v/>
      </c>
      <c r="E14" s="76" t="str">
        <f t="shared" si="0"/>
        <v/>
      </c>
      <c r="F14" s="76" t="str">
        <f t="shared" si="1"/>
        <v/>
      </c>
      <c r="G14" s="76" t="str">
        <f t="shared" si="2"/>
        <v/>
      </c>
      <c r="H14" s="76" t="str">
        <f t="shared" si="3"/>
        <v/>
      </c>
      <c r="I14" s="76" t="str">
        <f>IF(競技者データ入力シート!G18="", "", 競技者データ入力シート!G18)</f>
        <v/>
      </c>
      <c r="J14" s="76" t="str">
        <f>IF(競技者データ入力シート!E18="", "", 競技者データ入力シート!E18)</f>
        <v/>
      </c>
      <c r="K14" s="76" t="str">
        <f>IF(競技者データ入力シート!F18="", "", 競技者データ入力シート!F18)</f>
        <v/>
      </c>
      <c r="L14" s="76" t="str">
        <f>IF(競技者データ入力シート!I18="", "", 競技者データ入力シート!I18)</f>
        <v/>
      </c>
      <c r="M14" s="75" t="str">
        <f>IF(競技者データ入力シート!J18="", "", 競技者データ入力シート!J18)</f>
        <v/>
      </c>
      <c r="N14" s="75" t="str">
        <f>IF(競技者データ入力シート!K18="", "", 競技者データ入力シート!K18)</f>
        <v/>
      </c>
      <c r="O14" s="75" t="str">
        <f>IF(競技者データ入力シート!L18="", "", 競技者データ入力シート!L18)</f>
        <v/>
      </c>
      <c r="P14" s="76" t="str">
        <f>IF(競技者データ入力シート!M18="", "", 競技者データ入力シート!M18)</f>
        <v/>
      </c>
      <c r="Q14" s="75" t="str">
        <f>IF(A14="","",競技者データ入力シート!$U$1)</f>
        <v/>
      </c>
      <c r="R14" s="76" t="str">
        <f>IF(Q14="", "",'大会申込一覧表(印刷して提出)'!$P$6)</f>
        <v/>
      </c>
      <c r="S14" s="76" t="str">
        <f>IF(Q14="", "", '大会申込一覧表(印刷して提出)'!$E$6)</f>
        <v/>
      </c>
      <c r="T14" s="76" t="str">
        <f>IF(Q14="", "", 競技者データ入力シート!#REF!)</f>
        <v/>
      </c>
      <c r="U14" s="76" t="str">
        <f>IF(Q14="", "",'大会申込一覧表(印刷して提出)'!$P$5)</f>
        <v/>
      </c>
      <c r="V14" s="76" t="str">
        <f>IF(競技者データ入力シート!N18="", "", 競技者データ入力シート!N18)</f>
        <v/>
      </c>
      <c r="W14" s="76" t="str">
        <f>IF(競技者データ入力シート!O18="", "", 競技者データ入力シート!O18)</f>
        <v/>
      </c>
      <c r="X14" s="73" t="str">
        <f>IF(Y14="", "", IF($L14="男", VLOOKUP(Y14, データ!$B$2:$C$101, 2, FALSE), IF($L14="女", VLOOKUP(Y14, データ!$F$2:$H$101, 2, FALSE), "")))</f>
        <v/>
      </c>
      <c r="Y14" s="76" t="str">
        <f>IF(A14="","",IF(競技者データ入力シート!P18="", "", 競技者データ入力シート!P18))</f>
        <v/>
      </c>
      <c r="Z14" s="76" t="str">
        <f>IF(競技者データ入力シート!Q18="", "", 競技者データ入力シート!Q18)</f>
        <v/>
      </c>
      <c r="AA14" s="76" t="str">
        <f>IF(競技者データ入力シート!S18="", "", 競技者データ入力シート!S18)</f>
        <v/>
      </c>
      <c r="AB14" s="76" t="str">
        <f>IF(競技者データ入力シート!T18="", "", 競技者データ入力シート!T18)</f>
        <v/>
      </c>
      <c r="AC14" s="73" t="str">
        <f>IF(AD14="", "", IF($L14="男", VLOOKUP(AD14, データ!$B$2:$C$101, 2, FALSE), IF($L14="女", VLOOKUP(AD14, データ!$F$2:$H$101, 2, FALSE), "")))</f>
        <v/>
      </c>
      <c r="AD14" s="76" t="str">
        <f>IF(A14="","",IF(競技者データ入力シート!U18="", "", 競技者データ入力シート!U18))</f>
        <v/>
      </c>
      <c r="AE14" s="76" t="str">
        <f>IF(競技者データ入力シート!V18="", "", 競技者データ入力シート!V18)</f>
        <v/>
      </c>
      <c r="AF14" s="73" t="str">
        <f>IF(競技者データ入力シート!X18="", "", 競技者データ入力シート!X18)</f>
        <v/>
      </c>
      <c r="AG14" s="76" t="str">
        <f>IF(競技者データ入力シート!Y18="", "", 競技者データ入力シート!Y18)</f>
        <v/>
      </c>
      <c r="AH14" s="73" t="str">
        <f>IF(AI14="", "", IF($L14="男", VLOOKUP(AI14, データ!$B$2:$C$101, 2, FALSE), IF($L14="女", VLOOKUP(AI14, データ!$F$2:$H$101, 2, FALSE), "")))</f>
        <v/>
      </c>
      <c r="AI14" s="76" t="str">
        <f>IF(A14="","",IF(競技者データ入力シート!Z18="", "", 競技者データ入力シート!Z18))</f>
        <v/>
      </c>
      <c r="AJ14" s="76" t="str">
        <f>IF(競技者データ入力シート!AA18="", "", 競技者データ入力シート!AA18)</f>
        <v/>
      </c>
      <c r="AK14" s="76" t="str">
        <f>IF(競技者データ入力シート!AC18="", "", 競技者データ入力シート!AC18)</f>
        <v/>
      </c>
      <c r="AL14" s="76" t="str">
        <f>IF(競技者データ入力シート!AD18="", "", 競技者データ入力シート!AD18)</f>
        <v/>
      </c>
      <c r="AM14" s="73" t="str">
        <f>IF(AN14="", "", IF($L14="男", VLOOKUP(AN14, データ!$B$2:$C$101, 2, FALSE), IF($L14="女", VLOOKUP(AN14, データ!$F$2:$H$101, 2, FALSE), "")))</f>
        <v/>
      </c>
      <c r="AN14" s="76" t="str">
        <f>IF(A14="","",IF(競技者データ入力シート!AE18="", "", 競技者データ入力シート!AE18))</f>
        <v/>
      </c>
      <c r="AO14" s="76" t="str">
        <f>IF(競技者データ入力シート!AF18="", "", 競技者データ入力シート!AF18)</f>
        <v/>
      </c>
      <c r="AP14" s="76" t="str">
        <f>IF(競技者データ入力シート!AH18="", "", 競技者データ入力シート!AH18)</f>
        <v/>
      </c>
      <c r="AQ14" s="76" t="str">
        <f>IF(競技者データ入力シート!AI18="", "", 競技者データ入力シート!AI18)</f>
        <v/>
      </c>
      <c r="AR14" s="75" t="str">
        <f>IF(AS14="", "", IF($L14="男", VLOOKUP(AS14, データ!$B$2:$C$101, 2, FALSE), IF($L14="女", VLOOKUP(AS14, データ!$F$2:$H$101, 2, FALSE), "")))</f>
        <v/>
      </c>
      <c r="AS14" s="76" t="str">
        <f>IF(A14="","",IF(競技者データ入力シート!AJ18="", "", 競技者データ入力シート!AJ18))</f>
        <v/>
      </c>
      <c r="AT14" s="76" t="str">
        <f>IF(競技者データ入力シート!AK18="", "", 競技者データ入力シート!AK18)</f>
        <v/>
      </c>
      <c r="AU14" s="76" t="str">
        <f>IF(競技者データ入力シート!AM18="", "", 競技者データ入力シート!AM18)</f>
        <v/>
      </c>
      <c r="AV14" s="76" t="str">
        <f>IF(競技者データ入力シート!AN18="", "", 競技者データ入力シート!AN18)</f>
        <v/>
      </c>
      <c r="AW14" s="76" t="str">
        <f t="shared" si="4"/>
        <v/>
      </c>
      <c r="AY14" s="73">
        <v>12</v>
      </c>
      <c r="AZ14" s="73" t="s">
        <v>73</v>
      </c>
      <c r="BA14" s="224">
        <f t="shared" si="5"/>
        <v>0</v>
      </c>
      <c r="BB14" s="225">
        <f t="shared" si="6"/>
        <v>0</v>
      </c>
      <c r="BC14" s="224">
        <f t="shared" si="7"/>
        <v>0</v>
      </c>
      <c r="BD14" s="225">
        <f t="shared" si="8"/>
        <v>0</v>
      </c>
      <c r="BE14" s="224">
        <f t="shared" si="9"/>
        <v>0</v>
      </c>
      <c r="BF14" s="225">
        <f t="shared" si="10"/>
        <v>0</v>
      </c>
      <c r="BG14" s="224">
        <f t="shared" si="11"/>
        <v>0</v>
      </c>
      <c r="BH14" s="225">
        <f t="shared" si="12"/>
        <v>0</v>
      </c>
      <c r="BI14" s="73">
        <f t="shared" si="13"/>
        <v>0</v>
      </c>
      <c r="BJ14" s="73">
        <f t="shared" si="14"/>
        <v>0</v>
      </c>
    </row>
    <row r="15" spans="1:62">
      <c r="A15" s="75" t="str">
        <f>競技者データ入力シート!A19</f>
        <v/>
      </c>
      <c r="B15" s="75" t="str">
        <f>IF(競技者データ入力シート!B19="", "", 競技者データ入力シート!B19)</f>
        <v/>
      </c>
      <c r="C15" s="76" t="str">
        <f>IF(競技者データ入力シート!C19="", "", 競技者データ入力シート!C19)</f>
        <v/>
      </c>
      <c r="D15" s="76" t="str">
        <f>IF(競技者データ入力シート!D19="", "", 競技者データ入力シート!D19)</f>
        <v/>
      </c>
      <c r="E15" s="76" t="str">
        <f t="shared" si="0"/>
        <v/>
      </c>
      <c r="F15" s="76" t="str">
        <f t="shared" si="1"/>
        <v/>
      </c>
      <c r="G15" s="76" t="str">
        <f t="shared" si="2"/>
        <v/>
      </c>
      <c r="H15" s="76" t="str">
        <f t="shared" si="3"/>
        <v/>
      </c>
      <c r="I15" s="76" t="str">
        <f>IF(競技者データ入力シート!G19="", "", 競技者データ入力シート!G19)</f>
        <v/>
      </c>
      <c r="J15" s="76" t="str">
        <f>IF(競技者データ入力シート!E19="", "", 競技者データ入力シート!E19)</f>
        <v/>
      </c>
      <c r="K15" s="76" t="str">
        <f>IF(競技者データ入力シート!F19="", "", 競技者データ入力シート!F19)</f>
        <v/>
      </c>
      <c r="L15" s="76" t="str">
        <f>IF(競技者データ入力シート!I19="", "", 競技者データ入力シート!I19)</f>
        <v/>
      </c>
      <c r="M15" s="75" t="str">
        <f>IF(競技者データ入力シート!J19="", "", 競技者データ入力シート!J19)</f>
        <v/>
      </c>
      <c r="N15" s="75" t="str">
        <f>IF(競技者データ入力シート!K19="", "", 競技者データ入力シート!K19)</f>
        <v/>
      </c>
      <c r="O15" s="75" t="str">
        <f>IF(競技者データ入力シート!L19="", "", 競技者データ入力シート!L19)</f>
        <v/>
      </c>
      <c r="P15" s="76" t="str">
        <f>IF(競技者データ入力シート!M19="", "", 競技者データ入力シート!M19)</f>
        <v/>
      </c>
      <c r="Q15" s="75" t="str">
        <f>IF(A15="","",競技者データ入力シート!$U$1)</f>
        <v/>
      </c>
      <c r="R15" s="76" t="str">
        <f>IF(Q15="", "",'大会申込一覧表(印刷して提出)'!$P$6)</f>
        <v/>
      </c>
      <c r="S15" s="76" t="str">
        <f>IF(Q15="", "", '大会申込一覧表(印刷して提出)'!$E$6)</f>
        <v/>
      </c>
      <c r="T15" s="76" t="str">
        <f>IF(Q15="", "", 競技者データ入力シート!#REF!)</f>
        <v/>
      </c>
      <c r="U15" s="76" t="str">
        <f>IF(Q15="", "",'大会申込一覧表(印刷して提出)'!$P$5)</f>
        <v/>
      </c>
      <c r="V15" s="76" t="str">
        <f>IF(競技者データ入力シート!N19="", "", 競技者データ入力シート!N19)</f>
        <v/>
      </c>
      <c r="W15" s="76" t="str">
        <f>IF(競技者データ入力シート!O19="", "", 競技者データ入力シート!O19)</f>
        <v/>
      </c>
      <c r="X15" s="73" t="str">
        <f>IF(Y15="", "", IF($L15="男", VLOOKUP(Y15, データ!$B$2:$C$101, 2, FALSE), IF($L15="女", VLOOKUP(Y15, データ!$F$2:$H$101, 2, FALSE), "")))</f>
        <v/>
      </c>
      <c r="Y15" s="76" t="str">
        <f>IF(A15="","",IF(競技者データ入力シート!P19="", "", 競技者データ入力シート!P19))</f>
        <v/>
      </c>
      <c r="Z15" s="76" t="str">
        <f>IF(競技者データ入力シート!Q19="", "", 競技者データ入力シート!Q19)</f>
        <v/>
      </c>
      <c r="AA15" s="76" t="str">
        <f>IF(競技者データ入力シート!S19="", "", 競技者データ入力シート!S19)</f>
        <v/>
      </c>
      <c r="AB15" s="76" t="str">
        <f>IF(競技者データ入力シート!T19="", "", 競技者データ入力シート!T19)</f>
        <v/>
      </c>
      <c r="AC15" s="73" t="str">
        <f>IF(AD15="", "", IF($L15="男", VLOOKUP(AD15, データ!$B$2:$C$101, 2, FALSE), IF($L15="女", VLOOKUP(AD15, データ!$F$2:$H$101, 2, FALSE), "")))</f>
        <v/>
      </c>
      <c r="AD15" s="76" t="str">
        <f>IF(A15="","",IF(競技者データ入力シート!U19="", "", 競技者データ入力シート!U19))</f>
        <v/>
      </c>
      <c r="AE15" s="76" t="str">
        <f>IF(競技者データ入力シート!V19="", "", 競技者データ入力シート!V19)</f>
        <v/>
      </c>
      <c r="AF15" s="73" t="str">
        <f>IF(競技者データ入力シート!X19="", "", 競技者データ入力シート!X19)</f>
        <v/>
      </c>
      <c r="AG15" s="76" t="str">
        <f>IF(競技者データ入力シート!Y19="", "", 競技者データ入力シート!Y19)</f>
        <v/>
      </c>
      <c r="AH15" s="73" t="str">
        <f>IF(AI15="", "", IF($L15="男", VLOOKUP(AI15, データ!$B$2:$C$101, 2, FALSE), IF($L15="女", VLOOKUP(AI15, データ!$F$2:$H$101, 2, FALSE), "")))</f>
        <v/>
      </c>
      <c r="AI15" s="76" t="str">
        <f>IF(A15="","",IF(競技者データ入力シート!Z19="", "", 競技者データ入力シート!Z19))</f>
        <v/>
      </c>
      <c r="AJ15" s="76" t="str">
        <f>IF(競技者データ入力シート!AA19="", "", 競技者データ入力シート!AA19)</f>
        <v/>
      </c>
      <c r="AK15" s="76" t="str">
        <f>IF(競技者データ入力シート!AC19="", "", 競技者データ入力シート!AC19)</f>
        <v/>
      </c>
      <c r="AL15" s="76" t="str">
        <f>IF(競技者データ入力シート!AD19="", "", 競技者データ入力シート!AD19)</f>
        <v/>
      </c>
      <c r="AM15" s="73" t="str">
        <f>IF(AN15="", "", IF($L15="男", VLOOKUP(AN15, データ!$B$2:$C$101, 2, FALSE), IF($L15="女", VLOOKUP(AN15, データ!$F$2:$H$101, 2, FALSE), "")))</f>
        <v/>
      </c>
      <c r="AN15" s="76" t="str">
        <f>IF(A15="","",IF(競技者データ入力シート!AE19="", "", 競技者データ入力シート!AE19))</f>
        <v/>
      </c>
      <c r="AO15" s="76" t="str">
        <f>IF(競技者データ入力シート!AF19="", "", 競技者データ入力シート!AF19)</f>
        <v/>
      </c>
      <c r="AP15" s="76" t="str">
        <f>IF(競技者データ入力シート!AH19="", "", 競技者データ入力シート!AH19)</f>
        <v/>
      </c>
      <c r="AQ15" s="76" t="str">
        <f>IF(競技者データ入力シート!AI19="", "", 競技者データ入力シート!AI19)</f>
        <v/>
      </c>
      <c r="AR15" s="75" t="str">
        <f>IF(AS15="", "", IF($L15="男", VLOOKUP(AS15, データ!$B$2:$C$101, 2, FALSE), IF($L15="女", VLOOKUP(AS15, データ!$F$2:$H$101, 2, FALSE), "")))</f>
        <v/>
      </c>
      <c r="AS15" s="76" t="str">
        <f>IF(A15="","",IF(競技者データ入力シート!AJ19="", "", 競技者データ入力シート!AJ19))</f>
        <v/>
      </c>
      <c r="AT15" s="76" t="str">
        <f>IF(競技者データ入力シート!AK19="", "", 競技者データ入力シート!AK19)</f>
        <v/>
      </c>
      <c r="AU15" s="76" t="str">
        <f>IF(競技者データ入力シート!AM19="", "", 競技者データ入力シート!AM19)</f>
        <v/>
      </c>
      <c r="AV15" s="76" t="str">
        <f>IF(競技者データ入力シート!AN19="", "", 競技者データ入力シート!AN19)</f>
        <v/>
      </c>
      <c r="AW15" s="76" t="str">
        <f t="shared" si="4"/>
        <v/>
      </c>
      <c r="AY15" s="73">
        <v>13</v>
      </c>
      <c r="AZ15" s="73" t="s">
        <v>27</v>
      </c>
      <c r="BA15" s="224">
        <f t="shared" si="5"/>
        <v>0</v>
      </c>
      <c r="BB15" s="225">
        <f t="shared" si="6"/>
        <v>0</v>
      </c>
      <c r="BC15" s="224">
        <f t="shared" si="7"/>
        <v>0</v>
      </c>
      <c r="BD15" s="225">
        <f t="shared" si="8"/>
        <v>0</v>
      </c>
      <c r="BE15" s="224">
        <f t="shared" si="9"/>
        <v>0</v>
      </c>
      <c r="BF15" s="225">
        <f t="shared" si="10"/>
        <v>0</v>
      </c>
      <c r="BG15" s="224">
        <f t="shared" si="11"/>
        <v>0</v>
      </c>
      <c r="BH15" s="225">
        <f t="shared" si="12"/>
        <v>0</v>
      </c>
      <c r="BI15" s="73">
        <f t="shared" si="13"/>
        <v>0</v>
      </c>
      <c r="BJ15" s="73">
        <f t="shared" si="14"/>
        <v>0</v>
      </c>
    </row>
    <row r="16" spans="1:62">
      <c r="A16" s="75" t="str">
        <f>競技者データ入力シート!A20</f>
        <v/>
      </c>
      <c r="B16" s="75" t="str">
        <f>IF(競技者データ入力シート!B20="", "", 競技者データ入力シート!B20)</f>
        <v/>
      </c>
      <c r="C16" s="76" t="str">
        <f>IF(競技者データ入力シート!C20="", "", 競技者データ入力シート!C20)</f>
        <v/>
      </c>
      <c r="D16" s="76" t="str">
        <f>IF(競技者データ入力シート!D20="", "", 競技者データ入力シート!D20)</f>
        <v/>
      </c>
      <c r="E16" s="76" t="str">
        <f t="shared" si="0"/>
        <v/>
      </c>
      <c r="F16" s="76" t="str">
        <f t="shared" si="1"/>
        <v/>
      </c>
      <c r="G16" s="76" t="str">
        <f t="shared" si="2"/>
        <v/>
      </c>
      <c r="H16" s="76" t="str">
        <f t="shared" si="3"/>
        <v/>
      </c>
      <c r="I16" s="76" t="str">
        <f>IF(競技者データ入力シート!G20="", "", 競技者データ入力シート!G20)</f>
        <v/>
      </c>
      <c r="J16" s="76" t="str">
        <f>IF(競技者データ入力シート!E20="", "", 競技者データ入力シート!E20)</f>
        <v/>
      </c>
      <c r="K16" s="76" t="str">
        <f>IF(競技者データ入力シート!F20="", "", 競技者データ入力シート!F20)</f>
        <v/>
      </c>
      <c r="L16" s="76" t="str">
        <f>IF(競技者データ入力シート!I20="", "", 競技者データ入力シート!I20)</f>
        <v/>
      </c>
      <c r="M16" s="75" t="str">
        <f>IF(競技者データ入力シート!J20="", "", 競技者データ入力シート!J20)</f>
        <v/>
      </c>
      <c r="N16" s="75" t="str">
        <f>IF(競技者データ入力シート!K20="", "", 競技者データ入力シート!K20)</f>
        <v/>
      </c>
      <c r="O16" s="75" t="str">
        <f>IF(競技者データ入力シート!L20="", "", 競技者データ入力シート!L20)</f>
        <v/>
      </c>
      <c r="P16" s="76" t="str">
        <f>IF(競技者データ入力シート!M20="", "", 競技者データ入力シート!M20)</f>
        <v/>
      </c>
      <c r="Q16" s="75" t="str">
        <f>IF(A16="","",競技者データ入力シート!$U$1)</f>
        <v/>
      </c>
      <c r="R16" s="76" t="str">
        <f>IF(Q16="", "",'大会申込一覧表(印刷して提出)'!$P$6)</f>
        <v/>
      </c>
      <c r="S16" s="76" t="str">
        <f>IF(Q16="", "", '大会申込一覧表(印刷して提出)'!$E$6)</f>
        <v/>
      </c>
      <c r="T16" s="76" t="str">
        <f>IF(Q16="", "", 競技者データ入力シート!#REF!)</f>
        <v/>
      </c>
      <c r="U16" s="76" t="str">
        <f>IF(Q16="", "",'大会申込一覧表(印刷して提出)'!$P$5)</f>
        <v/>
      </c>
      <c r="V16" s="76" t="str">
        <f>IF(競技者データ入力シート!N20="", "", 競技者データ入力シート!N20)</f>
        <v/>
      </c>
      <c r="W16" s="76" t="str">
        <f>IF(競技者データ入力シート!O20="", "", 競技者データ入力シート!O20)</f>
        <v/>
      </c>
      <c r="X16" s="73" t="str">
        <f>IF(Y16="", "", IF($L16="男", VLOOKUP(Y16, データ!$B$2:$C$101, 2, FALSE), IF($L16="女", VLOOKUP(Y16, データ!$F$2:$H$101, 2, FALSE), "")))</f>
        <v/>
      </c>
      <c r="Y16" s="76" t="str">
        <f>IF(A16="","",IF(競技者データ入力シート!P20="", "", 競技者データ入力シート!P20))</f>
        <v/>
      </c>
      <c r="Z16" s="76" t="str">
        <f>IF(競技者データ入力シート!Q20="", "", 競技者データ入力シート!Q20)</f>
        <v/>
      </c>
      <c r="AA16" s="76" t="str">
        <f>IF(競技者データ入力シート!S20="", "", 競技者データ入力シート!S20)</f>
        <v/>
      </c>
      <c r="AB16" s="76" t="str">
        <f>IF(競技者データ入力シート!T20="", "", 競技者データ入力シート!T20)</f>
        <v/>
      </c>
      <c r="AC16" s="73" t="str">
        <f>IF(AD16="", "", IF($L16="男", VLOOKUP(AD16, データ!$B$2:$C$101, 2, FALSE), IF($L16="女", VLOOKUP(AD16, データ!$F$2:$H$101, 2, FALSE), "")))</f>
        <v/>
      </c>
      <c r="AD16" s="76" t="str">
        <f>IF(A16="","",IF(競技者データ入力シート!U20="", "", 競技者データ入力シート!U20))</f>
        <v/>
      </c>
      <c r="AE16" s="76" t="str">
        <f>IF(競技者データ入力シート!V20="", "", 競技者データ入力シート!V20)</f>
        <v/>
      </c>
      <c r="AF16" s="73" t="str">
        <f>IF(競技者データ入力シート!X20="", "", 競技者データ入力シート!X20)</f>
        <v/>
      </c>
      <c r="AG16" s="76" t="str">
        <f>IF(競技者データ入力シート!Y20="", "", 競技者データ入力シート!Y20)</f>
        <v/>
      </c>
      <c r="AH16" s="73" t="str">
        <f>IF(AI16="", "", IF($L16="男", VLOOKUP(AI16, データ!$B$2:$C$101, 2, FALSE), IF($L16="女", VLOOKUP(AI16, データ!$F$2:$H$101, 2, FALSE), "")))</f>
        <v/>
      </c>
      <c r="AI16" s="76" t="str">
        <f>IF(A16="","",IF(競技者データ入力シート!Z20="", "", 競技者データ入力シート!Z20))</f>
        <v/>
      </c>
      <c r="AJ16" s="76" t="str">
        <f>IF(競技者データ入力シート!AA20="", "", 競技者データ入力シート!AA20)</f>
        <v/>
      </c>
      <c r="AK16" s="76" t="str">
        <f>IF(競技者データ入力シート!AC20="", "", 競技者データ入力シート!AC20)</f>
        <v/>
      </c>
      <c r="AL16" s="76" t="str">
        <f>IF(競技者データ入力シート!AD20="", "", 競技者データ入力シート!AD20)</f>
        <v/>
      </c>
      <c r="AM16" s="73" t="str">
        <f>IF(AN16="", "", IF($L16="男", VLOOKUP(AN16, データ!$B$2:$C$101, 2, FALSE), IF($L16="女", VLOOKUP(AN16, データ!$F$2:$H$101, 2, FALSE), "")))</f>
        <v/>
      </c>
      <c r="AN16" s="76" t="str">
        <f>IF(A16="","",IF(競技者データ入力シート!AE20="", "", 競技者データ入力シート!AE20))</f>
        <v/>
      </c>
      <c r="AO16" s="76" t="str">
        <f>IF(競技者データ入力シート!AF20="", "", 競技者データ入力シート!AF20)</f>
        <v/>
      </c>
      <c r="AP16" s="76" t="str">
        <f>IF(競技者データ入力シート!AH20="", "", 競技者データ入力シート!AH20)</f>
        <v/>
      </c>
      <c r="AQ16" s="76" t="str">
        <f>IF(競技者データ入力シート!AI20="", "", 競技者データ入力シート!AI20)</f>
        <v/>
      </c>
      <c r="AR16" s="75" t="str">
        <f>IF(AS16="", "", IF($L16="男", VLOOKUP(AS16, データ!$B$2:$C$101, 2, FALSE), IF($L16="女", VLOOKUP(AS16, データ!$F$2:$H$101, 2, FALSE), "")))</f>
        <v/>
      </c>
      <c r="AS16" s="76" t="str">
        <f>IF(A16="","",IF(競技者データ入力シート!AJ20="", "", 競技者データ入力シート!AJ20))</f>
        <v/>
      </c>
      <c r="AT16" s="76" t="str">
        <f>IF(競技者データ入力シート!AK20="", "", 競技者データ入力シート!AK20)</f>
        <v/>
      </c>
      <c r="AU16" s="76" t="str">
        <f>IF(競技者データ入力シート!AM20="", "", 競技者データ入力シート!AM20)</f>
        <v/>
      </c>
      <c r="AV16" s="76" t="str">
        <f>IF(競技者データ入力シート!AN20="", "", 競技者データ入力シート!AN20)</f>
        <v/>
      </c>
      <c r="AW16" s="76" t="str">
        <f t="shared" si="4"/>
        <v/>
      </c>
      <c r="AY16" s="73">
        <v>14</v>
      </c>
      <c r="AZ16" s="73" t="s">
        <v>28</v>
      </c>
      <c r="BA16" s="224">
        <f t="shared" si="5"/>
        <v>0</v>
      </c>
      <c r="BB16" s="225">
        <f t="shared" si="6"/>
        <v>0</v>
      </c>
      <c r="BC16" s="224">
        <f t="shared" si="7"/>
        <v>0</v>
      </c>
      <c r="BD16" s="225">
        <f t="shared" si="8"/>
        <v>0</v>
      </c>
      <c r="BE16" s="224">
        <f t="shared" si="9"/>
        <v>0</v>
      </c>
      <c r="BF16" s="225">
        <f t="shared" si="10"/>
        <v>0</v>
      </c>
      <c r="BG16" s="224">
        <f t="shared" si="11"/>
        <v>0</v>
      </c>
      <c r="BH16" s="225">
        <f t="shared" si="12"/>
        <v>0</v>
      </c>
      <c r="BI16" s="73">
        <f t="shared" si="13"/>
        <v>0</v>
      </c>
      <c r="BJ16" s="73">
        <f t="shared" si="14"/>
        <v>0</v>
      </c>
    </row>
    <row r="17" spans="1:62">
      <c r="A17" s="75" t="str">
        <f>競技者データ入力シート!A21</f>
        <v/>
      </c>
      <c r="B17" s="75" t="str">
        <f>IF(競技者データ入力シート!B21="", "", 競技者データ入力シート!B21)</f>
        <v/>
      </c>
      <c r="C17" s="76" t="str">
        <f>IF(競技者データ入力シート!C21="", "", 競技者データ入力シート!C21)</f>
        <v/>
      </c>
      <c r="D17" s="76" t="str">
        <f>IF(競技者データ入力シート!D21="", "", 競技者データ入力シート!D21)</f>
        <v/>
      </c>
      <c r="E17" s="76" t="str">
        <f t="shared" si="0"/>
        <v/>
      </c>
      <c r="F17" s="76" t="str">
        <f t="shared" si="1"/>
        <v/>
      </c>
      <c r="G17" s="76" t="str">
        <f t="shared" si="2"/>
        <v/>
      </c>
      <c r="H17" s="76" t="str">
        <f t="shared" si="3"/>
        <v/>
      </c>
      <c r="I17" s="76" t="str">
        <f>IF(競技者データ入力シート!G21="", "", 競技者データ入力シート!G21)</f>
        <v/>
      </c>
      <c r="J17" s="76" t="str">
        <f>IF(競技者データ入力シート!E21="", "", 競技者データ入力シート!E21)</f>
        <v/>
      </c>
      <c r="K17" s="76" t="str">
        <f>IF(競技者データ入力シート!F21="", "", 競技者データ入力シート!F21)</f>
        <v/>
      </c>
      <c r="L17" s="76" t="str">
        <f>IF(競技者データ入力シート!I21="", "", 競技者データ入力シート!I21)</f>
        <v/>
      </c>
      <c r="M17" s="75" t="str">
        <f>IF(競技者データ入力シート!J21="", "", 競技者データ入力シート!J21)</f>
        <v/>
      </c>
      <c r="N17" s="75" t="str">
        <f>IF(競技者データ入力シート!K21="", "", 競技者データ入力シート!K21)</f>
        <v/>
      </c>
      <c r="O17" s="75" t="str">
        <f>IF(競技者データ入力シート!L21="", "", 競技者データ入力シート!L21)</f>
        <v/>
      </c>
      <c r="P17" s="76" t="str">
        <f>IF(競技者データ入力シート!M21="", "", 競技者データ入力シート!M21)</f>
        <v/>
      </c>
      <c r="Q17" s="75" t="str">
        <f>IF(A17="","",競技者データ入力シート!$U$1)</f>
        <v/>
      </c>
      <c r="R17" s="76" t="str">
        <f>IF(Q17="", "",'大会申込一覧表(印刷して提出)'!$P$6)</f>
        <v/>
      </c>
      <c r="S17" s="76" t="str">
        <f>IF(Q17="", "", '大会申込一覧表(印刷して提出)'!$E$6)</f>
        <v/>
      </c>
      <c r="T17" s="76" t="str">
        <f>IF(Q17="", "", 競技者データ入力シート!#REF!)</f>
        <v/>
      </c>
      <c r="U17" s="76" t="str">
        <f>IF(Q17="", "",'大会申込一覧表(印刷して提出)'!$P$5)</f>
        <v/>
      </c>
      <c r="V17" s="76" t="str">
        <f>IF(競技者データ入力シート!N21="", "", 競技者データ入力シート!N21)</f>
        <v/>
      </c>
      <c r="W17" s="76" t="str">
        <f>IF(競技者データ入力シート!O21="", "", 競技者データ入力シート!O21)</f>
        <v/>
      </c>
      <c r="X17" s="73" t="str">
        <f>IF(Y17="", "", IF($L17="男", VLOOKUP(Y17, データ!$B$2:$C$101, 2, FALSE), IF($L17="女", VLOOKUP(Y17, データ!$F$2:$H$101, 2, FALSE), "")))</f>
        <v/>
      </c>
      <c r="Y17" s="76" t="str">
        <f>IF(A17="","",IF(競技者データ入力シート!P21="", "", 競技者データ入力シート!P21))</f>
        <v/>
      </c>
      <c r="Z17" s="76" t="str">
        <f>IF(競技者データ入力シート!Q21="", "", 競技者データ入力シート!Q21)</f>
        <v/>
      </c>
      <c r="AA17" s="76" t="str">
        <f>IF(競技者データ入力シート!S21="", "", 競技者データ入力シート!S21)</f>
        <v/>
      </c>
      <c r="AB17" s="76" t="str">
        <f>IF(競技者データ入力シート!T21="", "", 競技者データ入力シート!T21)</f>
        <v/>
      </c>
      <c r="AC17" s="73" t="str">
        <f>IF(AD17="", "", IF($L17="男", VLOOKUP(AD17, データ!$B$2:$C$101, 2, FALSE), IF($L17="女", VLOOKUP(AD17, データ!$F$2:$H$101, 2, FALSE), "")))</f>
        <v/>
      </c>
      <c r="AD17" s="76" t="str">
        <f>IF(A17="","",IF(競技者データ入力シート!U21="", "", 競技者データ入力シート!U21))</f>
        <v/>
      </c>
      <c r="AE17" s="76" t="str">
        <f>IF(競技者データ入力シート!V21="", "", 競技者データ入力シート!V21)</f>
        <v/>
      </c>
      <c r="AF17" s="73" t="str">
        <f>IF(競技者データ入力シート!X21="", "", 競技者データ入力シート!X21)</f>
        <v/>
      </c>
      <c r="AG17" s="76" t="str">
        <f>IF(競技者データ入力シート!Y21="", "", 競技者データ入力シート!Y21)</f>
        <v/>
      </c>
      <c r="AH17" s="73" t="str">
        <f>IF(AI17="", "", IF($L17="男", VLOOKUP(AI17, データ!$B$2:$C$101, 2, FALSE), IF($L17="女", VLOOKUP(AI17, データ!$F$2:$H$101, 2, FALSE), "")))</f>
        <v/>
      </c>
      <c r="AI17" s="76" t="str">
        <f>IF(A17="","",IF(競技者データ入力シート!Z21="", "", 競技者データ入力シート!Z21))</f>
        <v/>
      </c>
      <c r="AJ17" s="76" t="str">
        <f>IF(競技者データ入力シート!AA21="", "", 競技者データ入力シート!AA21)</f>
        <v/>
      </c>
      <c r="AK17" s="76" t="str">
        <f>IF(競技者データ入力シート!AC21="", "", 競技者データ入力シート!AC21)</f>
        <v/>
      </c>
      <c r="AL17" s="76" t="str">
        <f>IF(競技者データ入力シート!AD21="", "", 競技者データ入力シート!AD21)</f>
        <v/>
      </c>
      <c r="AM17" s="73" t="str">
        <f>IF(AN17="", "", IF($L17="男", VLOOKUP(AN17, データ!$B$2:$C$101, 2, FALSE), IF($L17="女", VLOOKUP(AN17, データ!$F$2:$H$101, 2, FALSE), "")))</f>
        <v/>
      </c>
      <c r="AN17" s="76" t="str">
        <f>IF(A17="","",IF(競技者データ入力シート!AE21="", "", 競技者データ入力シート!AE21))</f>
        <v/>
      </c>
      <c r="AO17" s="76" t="str">
        <f>IF(競技者データ入力シート!AF21="", "", 競技者データ入力シート!AF21)</f>
        <v/>
      </c>
      <c r="AP17" s="76" t="str">
        <f>IF(競技者データ入力シート!AH21="", "", 競技者データ入力シート!AH21)</f>
        <v/>
      </c>
      <c r="AQ17" s="76" t="str">
        <f>IF(競技者データ入力シート!AI21="", "", 競技者データ入力シート!AI21)</f>
        <v/>
      </c>
      <c r="AR17" s="75" t="str">
        <f>IF(AS17="", "", IF($L17="男", VLOOKUP(AS17, データ!$B$2:$C$101, 2, FALSE), IF($L17="女", VLOOKUP(AS17, データ!$F$2:$H$101, 2, FALSE), "")))</f>
        <v/>
      </c>
      <c r="AS17" s="76" t="str">
        <f>IF(A17="","",IF(競技者データ入力シート!AJ21="", "", 競技者データ入力シート!AJ21))</f>
        <v/>
      </c>
      <c r="AT17" s="76" t="str">
        <f>IF(競技者データ入力シート!AK21="", "", 競技者データ入力シート!AK21)</f>
        <v/>
      </c>
      <c r="AU17" s="76" t="str">
        <f>IF(競技者データ入力シート!AM21="", "", 競技者データ入力シート!AM21)</f>
        <v/>
      </c>
      <c r="AV17" s="76" t="str">
        <f>IF(競技者データ入力シート!AN21="", "", 競技者データ入力シート!AN21)</f>
        <v/>
      </c>
      <c r="AW17" s="76" t="str">
        <f t="shared" si="4"/>
        <v/>
      </c>
      <c r="AY17" s="73">
        <v>15</v>
      </c>
      <c r="AZ17" s="73" t="s">
        <v>82</v>
      </c>
      <c r="BA17" s="224">
        <f t="shared" si="5"/>
        <v>0</v>
      </c>
      <c r="BB17" s="225">
        <f t="shared" si="6"/>
        <v>0</v>
      </c>
      <c r="BC17" s="224">
        <f t="shared" si="7"/>
        <v>0</v>
      </c>
      <c r="BD17" s="225">
        <f t="shared" si="8"/>
        <v>0</v>
      </c>
      <c r="BE17" s="224">
        <f t="shared" si="9"/>
        <v>0</v>
      </c>
      <c r="BF17" s="225">
        <f t="shared" si="10"/>
        <v>0</v>
      </c>
      <c r="BG17" s="224">
        <f t="shared" si="11"/>
        <v>0</v>
      </c>
      <c r="BH17" s="225">
        <f t="shared" si="12"/>
        <v>0</v>
      </c>
      <c r="BI17" s="73">
        <f t="shared" si="13"/>
        <v>0</v>
      </c>
      <c r="BJ17" s="73">
        <f t="shared" si="14"/>
        <v>0</v>
      </c>
    </row>
    <row r="18" spans="1:62">
      <c r="A18" s="75" t="str">
        <f>競技者データ入力シート!A22</f>
        <v/>
      </c>
      <c r="B18" s="75" t="str">
        <f>IF(競技者データ入力シート!B22="", "", 競技者データ入力シート!B22)</f>
        <v/>
      </c>
      <c r="C18" s="76" t="str">
        <f>IF(競技者データ入力シート!C22="", "", 競技者データ入力シート!C22)</f>
        <v/>
      </c>
      <c r="D18" s="76" t="str">
        <f>IF(競技者データ入力シート!D22="", "", 競技者データ入力シート!D22)</f>
        <v/>
      </c>
      <c r="E18" s="76" t="str">
        <f t="shared" si="0"/>
        <v/>
      </c>
      <c r="F18" s="76" t="str">
        <f t="shared" si="1"/>
        <v/>
      </c>
      <c r="G18" s="76" t="str">
        <f t="shared" si="2"/>
        <v/>
      </c>
      <c r="H18" s="76" t="str">
        <f t="shared" si="3"/>
        <v/>
      </c>
      <c r="I18" s="76" t="str">
        <f>IF(競技者データ入力シート!G22="", "", 競技者データ入力シート!G22)</f>
        <v/>
      </c>
      <c r="J18" s="76" t="str">
        <f>IF(競技者データ入力シート!E22="", "", 競技者データ入力シート!E22)</f>
        <v/>
      </c>
      <c r="K18" s="76" t="str">
        <f>IF(競技者データ入力シート!F22="", "", 競技者データ入力シート!F22)</f>
        <v/>
      </c>
      <c r="L18" s="76" t="str">
        <f>IF(競技者データ入力シート!I22="", "", 競技者データ入力シート!I22)</f>
        <v/>
      </c>
      <c r="M18" s="75" t="str">
        <f>IF(競技者データ入力シート!J22="", "", 競技者データ入力シート!J22)</f>
        <v/>
      </c>
      <c r="N18" s="75" t="str">
        <f>IF(競技者データ入力シート!K22="", "", 競技者データ入力シート!K22)</f>
        <v/>
      </c>
      <c r="O18" s="75" t="str">
        <f>IF(競技者データ入力シート!L22="", "", 競技者データ入力シート!L22)</f>
        <v/>
      </c>
      <c r="P18" s="76" t="str">
        <f>IF(競技者データ入力シート!M22="", "", 競技者データ入力シート!M22)</f>
        <v/>
      </c>
      <c r="Q18" s="75" t="str">
        <f>IF(A18="","",競技者データ入力シート!$U$1)</f>
        <v/>
      </c>
      <c r="R18" s="76" t="str">
        <f>IF(Q18="", "",'大会申込一覧表(印刷して提出)'!$P$6)</f>
        <v/>
      </c>
      <c r="S18" s="76" t="str">
        <f>IF(Q18="", "", '大会申込一覧表(印刷して提出)'!$E$6)</f>
        <v/>
      </c>
      <c r="T18" s="76" t="str">
        <f>IF(Q18="", "", 競技者データ入力シート!#REF!)</f>
        <v/>
      </c>
      <c r="U18" s="76" t="str">
        <f>IF(Q18="", "",'大会申込一覧表(印刷して提出)'!$P$5)</f>
        <v/>
      </c>
      <c r="V18" s="76" t="str">
        <f>IF(競技者データ入力シート!N22="", "", 競技者データ入力シート!N22)</f>
        <v/>
      </c>
      <c r="W18" s="76" t="str">
        <f>IF(競技者データ入力シート!O22="", "", 競技者データ入力シート!O22)</f>
        <v/>
      </c>
      <c r="X18" s="73" t="str">
        <f>IF(Y18="", "", IF($L18="男", VLOOKUP(Y18, データ!$B$2:$C$101, 2, FALSE), IF($L18="女", VLOOKUP(Y18, データ!$F$2:$H$101, 2, FALSE), "")))</f>
        <v/>
      </c>
      <c r="Y18" s="76" t="str">
        <f>IF(A18="","",IF(競技者データ入力シート!P22="", "", 競技者データ入力シート!P22))</f>
        <v/>
      </c>
      <c r="Z18" s="76" t="str">
        <f>IF(競技者データ入力シート!Q22="", "", 競技者データ入力シート!Q22)</f>
        <v/>
      </c>
      <c r="AA18" s="76" t="str">
        <f>IF(競技者データ入力シート!S22="", "", 競技者データ入力シート!S22)</f>
        <v/>
      </c>
      <c r="AB18" s="76" t="str">
        <f>IF(競技者データ入力シート!T22="", "", 競技者データ入力シート!T22)</f>
        <v/>
      </c>
      <c r="AC18" s="73" t="str">
        <f>IF(AD18="", "", IF($L18="男", VLOOKUP(AD18, データ!$B$2:$C$101, 2, FALSE), IF($L18="女", VLOOKUP(AD18, データ!$F$2:$H$101, 2, FALSE), "")))</f>
        <v/>
      </c>
      <c r="AD18" s="76" t="str">
        <f>IF(A18="","",IF(競技者データ入力シート!U22="", "", 競技者データ入力シート!U22))</f>
        <v/>
      </c>
      <c r="AE18" s="76" t="str">
        <f>IF(競技者データ入力シート!V22="", "", 競技者データ入力シート!V22)</f>
        <v/>
      </c>
      <c r="AF18" s="73" t="str">
        <f>IF(競技者データ入力シート!X22="", "", 競技者データ入力シート!X22)</f>
        <v/>
      </c>
      <c r="AG18" s="76" t="str">
        <f>IF(競技者データ入力シート!Y22="", "", 競技者データ入力シート!Y22)</f>
        <v/>
      </c>
      <c r="AH18" s="73" t="str">
        <f>IF(AI18="", "", IF($L18="男", VLOOKUP(AI18, データ!$B$2:$C$101, 2, FALSE), IF($L18="女", VLOOKUP(AI18, データ!$F$2:$H$101, 2, FALSE), "")))</f>
        <v/>
      </c>
      <c r="AI18" s="76" t="str">
        <f>IF(A18="","",IF(競技者データ入力シート!Z22="", "", 競技者データ入力シート!Z22))</f>
        <v/>
      </c>
      <c r="AJ18" s="76" t="str">
        <f>IF(競技者データ入力シート!AA22="", "", 競技者データ入力シート!AA22)</f>
        <v/>
      </c>
      <c r="AK18" s="76" t="str">
        <f>IF(競技者データ入力シート!AC22="", "", 競技者データ入力シート!AC22)</f>
        <v/>
      </c>
      <c r="AL18" s="76" t="str">
        <f>IF(競技者データ入力シート!AD22="", "", 競技者データ入力シート!AD22)</f>
        <v/>
      </c>
      <c r="AM18" s="73" t="str">
        <f>IF(AN18="", "", IF($L18="男", VLOOKUP(AN18, データ!$B$2:$C$101, 2, FALSE), IF($L18="女", VLOOKUP(AN18, データ!$F$2:$H$101, 2, FALSE), "")))</f>
        <v/>
      </c>
      <c r="AN18" s="76" t="str">
        <f>IF(A18="","",IF(競技者データ入力シート!AE22="", "", 競技者データ入力シート!AE22))</f>
        <v/>
      </c>
      <c r="AO18" s="76" t="str">
        <f>IF(競技者データ入力シート!AF22="", "", 競技者データ入力シート!AF22)</f>
        <v/>
      </c>
      <c r="AP18" s="76" t="str">
        <f>IF(競技者データ入力シート!AH22="", "", 競技者データ入力シート!AH22)</f>
        <v/>
      </c>
      <c r="AQ18" s="76" t="str">
        <f>IF(競技者データ入力シート!AI22="", "", 競技者データ入力シート!AI22)</f>
        <v/>
      </c>
      <c r="AR18" s="75" t="str">
        <f>IF(AS18="", "", IF($L18="男", VLOOKUP(AS18, データ!$B$2:$C$101, 2, FALSE), IF($L18="女", VLOOKUP(AS18, データ!$F$2:$H$101, 2, FALSE), "")))</f>
        <v/>
      </c>
      <c r="AS18" s="76" t="str">
        <f>IF(A18="","",IF(競技者データ入力シート!AJ22="", "", 競技者データ入力シート!AJ22))</f>
        <v/>
      </c>
      <c r="AT18" s="76" t="str">
        <f>IF(競技者データ入力シート!AK22="", "", 競技者データ入力シート!AK22)</f>
        <v/>
      </c>
      <c r="AU18" s="76" t="str">
        <f>IF(競技者データ入力シート!AM22="", "", 競技者データ入力シート!AM22)</f>
        <v/>
      </c>
      <c r="AV18" s="76" t="str">
        <f>IF(競技者データ入力シート!AN22="", "", 競技者データ入力シート!AN22)</f>
        <v/>
      </c>
      <c r="AW18" s="76" t="str">
        <f t="shared" si="4"/>
        <v/>
      </c>
      <c r="AY18" s="73">
        <v>16</v>
      </c>
      <c r="AZ18" s="73" t="s">
        <v>80</v>
      </c>
      <c r="BA18" s="224">
        <f t="shared" si="5"/>
        <v>0</v>
      </c>
      <c r="BB18" s="225">
        <f t="shared" si="6"/>
        <v>0</v>
      </c>
      <c r="BC18" s="224">
        <f t="shared" si="7"/>
        <v>0</v>
      </c>
      <c r="BD18" s="225">
        <f t="shared" si="8"/>
        <v>0</v>
      </c>
      <c r="BE18" s="224">
        <f t="shared" si="9"/>
        <v>0</v>
      </c>
      <c r="BF18" s="225">
        <f t="shared" si="10"/>
        <v>0</v>
      </c>
      <c r="BG18" s="224">
        <f t="shared" si="11"/>
        <v>0</v>
      </c>
      <c r="BH18" s="225">
        <f t="shared" si="12"/>
        <v>0</v>
      </c>
      <c r="BI18" s="73">
        <f t="shared" si="13"/>
        <v>0</v>
      </c>
      <c r="BJ18" s="73">
        <f t="shared" si="14"/>
        <v>0</v>
      </c>
    </row>
    <row r="19" spans="1:62">
      <c r="A19" s="75" t="str">
        <f>競技者データ入力シート!A23</f>
        <v/>
      </c>
      <c r="B19" s="75" t="str">
        <f>IF(競技者データ入力シート!B23="", "", 競技者データ入力シート!B23)</f>
        <v/>
      </c>
      <c r="C19" s="76" t="str">
        <f>IF(競技者データ入力シート!C23="", "", 競技者データ入力シート!C23)</f>
        <v/>
      </c>
      <c r="D19" s="76" t="str">
        <f>IF(競技者データ入力シート!D23="", "", 競技者データ入力シート!D23)</f>
        <v/>
      </c>
      <c r="E19" s="76" t="str">
        <f t="shared" si="0"/>
        <v/>
      </c>
      <c r="F19" s="76" t="str">
        <f t="shared" si="1"/>
        <v/>
      </c>
      <c r="G19" s="76" t="str">
        <f t="shared" si="2"/>
        <v/>
      </c>
      <c r="H19" s="76" t="str">
        <f t="shared" si="3"/>
        <v/>
      </c>
      <c r="I19" s="76" t="str">
        <f>IF(競技者データ入力シート!G23="", "", 競技者データ入力シート!G23)</f>
        <v/>
      </c>
      <c r="J19" s="76" t="str">
        <f>IF(競技者データ入力シート!E23="", "", 競技者データ入力シート!E23)</f>
        <v/>
      </c>
      <c r="K19" s="76" t="str">
        <f>IF(競技者データ入力シート!F23="", "", 競技者データ入力シート!F23)</f>
        <v/>
      </c>
      <c r="L19" s="76" t="str">
        <f>IF(競技者データ入力シート!I23="", "", 競技者データ入力シート!I23)</f>
        <v/>
      </c>
      <c r="M19" s="75" t="str">
        <f>IF(競技者データ入力シート!J23="", "", 競技者データ入力シート!J23)</f>
        <v/>
      </c>
      <c r="N19" s="75" t="str">
        <f>IF(競技者データ入力シート!K23="", "", 競技者データ入力シート!K23)</f>
        <v/>
      </c>
      <c r="O19" s="75" t="str">
        <f>IF(競技者データ入力シート!L23="", "", 競技者データ入力シート!L23)</f>
        <v/>
      </c>
      <c r="P19" s="76" t="str">
        <f>IF(競技者データ入力シート!M23="", "", 競技者データ入力シート!M23)</f>
        <v/>
      </c>
      <c r="Q19" s="75" t="str">
        <f>IF(A19="","",競技者データ入力シート!$U$1)</f>
        <v/>
      </c>
      <c r="R19" s="76" t="str">
        <f>IF(Q19="", "",'大会申込一覧表(印刷して提出)'!$P$6)</f>
        <v/>
      </c>
      <c r="S19" s="76" t="str">
        <f>IF(Q19="", "", '大会申込一覧表(印刷して提出)'!$E$6)</f>
        <v/>
      </c>
      <c r="T19" s="76" t="str">
        <f>IF(Q19="", "", 競技者データ入力シート!#REF!)</f>
        <v/>
      </c>
      <c r="U19" s="76" t="str">
        <f>IF(Q19="", "",'大会申込一覧表(印刷して提出)'!$P$5)</f>
        <v/>
      </c>
      <c r="V19" s="76" t="str">
        <f>IF(競技者データ入力シート!N23="", "", 競技者データ入力シート!N23)</f>
        <v/>
      </c>
      <c r="W19" s="76" t="str">
        <f>IF(競技者データ入力シート!O23="", "", 競技者データ入力シート!O23)</f>
        <v/>
      </c>
      <c r="X19" s="73" t="str">
        <f>IF(Y19="", "", IF($L19="男", VLOOKUP(Y19, データ!$B$2:$C$101, 2, FALSE), IF($L19="女", VLOOKUP(Y19, データ!$F$2:$H$101, 2, FALSE), "")))</f>
        <v/>
      </c>
      <c r="Y19" s="76" t="str">
        <f>IF(A19="","",IF(競技者データ入力シート!P23="", "", 競技者データ入力シート!P23))</f>
        <v/>
      </c>
      <c r="Z19" s="76" t="str">
        <f>IF(競技者データ入力シート!Q23="", "", 競技者データ入力シート!Q23)</f>
        <v/>
      </c>
      <c r="AA19" s="76" t="str">
        <f>IF(競技者データ入力シート!S23="", "", 競技者データ入力シート!S23)</f>
        <v/>
      </c>
      <c r="AB19" s="76" t="str">
        <f>IF(競技者データ入力シート!T23="", "", 競技者データ入力シート!T23)</f>
        <v/>
      </c>
      <c r="AC19" s="73" t="str">
        <f>IF(AD19="", "", IF($L19="男", VLOOKUP(AD19, データ!$B$2:$C$101, 2, FALSE), IF($L19="女", VLOOKUP(AD19, データ!$F$2:$H$101, 2, FALSE), "")))</f>
        <v/>
      </c>
      <c r="AD19" s="76" t="str">
        <f>IF(A19="","",IF(競技者データ入力シート!U23="", "", 競技者データ入力シート!U23))</f>
        <v/>
      </c>
      <c r="AE19" s="76" t="str">
        <f>IF(競技者データ入力シート!V23="", "", 競技者データ入力シート!V23)</f>
        <v/>
      </c>
      <c r="AF19" s="73" t="str">
        <f>IF(競技者データ入力シート!X23="", "", 競技者データ入力シート!X23)</f>
        <v/>
      </c>
      <c r="AG19" s="76" t="str">
        <f>IF(競技者データ入力シート!Y23="", "", 競技者データ入力シート!Y23)</f>
        <v/>
      </c>
      <c r="AH19" s="73" t="str">
        <f>IF(AI19="", "", IF($L19="男", VLOOKUP(AI19, データ!$B$2:$C$101, 2, FALSE), IF($L19="女", VLOOKUP(AI19, データ!$F$2:$H$101, 2, FALSE), "")))</f>
        <v/>
      </c>
      <c r="AI19" s="76" t="str">
        <f>IF(A19="","",IF(競技者データ入力シート!Z23="", "", 競技者データ入力シート!Z23))</f>
        <v/>
      </c>
      <c r="AJ19" s="76" t="str">
        <f>IF(競技者データ入力シート!AA23="", "", 競技者データ入力シート!AA23)</f>
        <v/>
      </c>
      <c r="AK19" s="76" t="str">
        <f>IF(競技者データ入力シート!AC23="", "", 競技者データ入力シート!AC23)</f>
        <v/>
      </c>
      <c r="AL19" s="76" t="str">
        <f>IF(競技者データ入力シート!AD23="", "", 競技者データ入力シート!AD23)</f>
        <v/>
      </c>
      <c r="AM19" s="73" t="str">
        <f>IF(AN19="", "", IF($L19="男", VLOOKUP(AN19, データ!$B$2:$C$101, 2, FALSE), IF($L19="女", VLOOKUP(AN19, データ!$F$2:$H$101, 2, FALSE), "")))</f>
        <v/>
      </c>
      <c r="AN19" s="76" t="str">
        <f>IF(A19="","",IF(競技者データ入力シート!AE23="", "", 競技者データ入力シート!AE23))</f>
        <v/>
      </c>
      <c r="AO19" s="76" t="str">
        <f>IF(競技者データ入力シート!AF23="", "", 競技者データ入力シート!AF23)</f>
        <v/>
      </c>
      <c r="AP19" s="76" t="str">
        <f>IF(競技者データ入力シート!AH23="", "", 競技者データ入力シート!AH23)</f>
        <v/>
      </c>
      <c r="AQ19" s="76" t="str">
        <f>IF(競技者データ入力シート!AI23="", "", 競技者データ入力シート!AI23)</f>
        <v/>
      </c>
      <c r="AR19" s="75" t="str">
        <f>IF(AS19="", "", IF($L19="男", VLOOKUP(AS19, データ!$B$2:$C$101, 2, FALSE), IF($L19="女", VLOOKUP(AS19, データ!$F$2:$H$101, 2, FALSE), "")))</f>
        <v/>
      </c>
      <c r="AS19" s="76" t="str">
        <f>IF(A19="","",IF(競技者データ入力シート!AJ23="", "", 競技者データ入力シート!AJ23))</f>
        <v/>
      </c>
      <c r="AT19" s="76" t="str">
        <f>IF(競技者データ入力シート!AK23="", "", 競技者データ入力シート!AK23)</f>
        <v/>
      </c>
      <c r="AU19" s="76" t="str">
        <f>IF(競技者データ入力シート!AM23="", "", 競技者データ入力シート!AM23)</f>
        <v/>
      </c>
      <c r="AV19" s="76" t="str">
        <f>IF(競技者データ入力シート!AN23="", "", 競技者データ入力シート!AN23)</f>
        <v/>
      </c>
      <c r="AW19" s="76" t="str">
        <f t="shared" si="4"/>
        <v/>
      </c>
      <c r="AY19" s="73">
        <v>17</v>
      </c>
      <c r="AZ19" s="73" t="s">
        <v>35</v>
      </c>
      <c r="BA19" s="224">
        <f t="shared" si="5"/>
        <v>0</v>
      </c>
      <c r="BB19" s="225">
        <f t="shared" si="6"/>
        <v>0</v>
      </c>
      <c r="BC19" s="224">
        <f t="shared" si="7"/>
        <v>0</v>
      </c>
      <c r="BD19" s="225">
        <f t="shared" si="8"/>
        <v>0</v>
      </c>
      <c r="BE19" s="224">
        <f t="shared" si="9"/>
        <v>0</v>
      </c>
      <c r="BF19" s="225">
        <f t="shared" si="10"/>
        <v>0</v>
      </c>
      <c r="BG19" s="224">
        <f t="shared" si="11"/>
        <v>0</v>
      </c>
      <c r="BH19" s="225">
        <f t="shared" si="12"/>
        <v>0</v>
      </c>
      <c r="BI19" s="73">
        <f t="shared" si="13"/>
        <v>0</v>
      </c>
      <c r="BJ19" s="73">
        <f t="shared" si="14"/>
        <v>0</v>
      </c>
    </row>
    <row r="20" spans="1:62">
      <c r="A20" s="75" t="str">
        <f>競技者データ入力シート!A24</f>
        <v/>
      </c>
      <c r="B20" s="75" t="str">
        <f>IF(競技者データ入力シート!B24="", "", 競技者データ入力シート!B24)</f>
        <v/>
      </c>
      <c r="C20" s="76" t="str">
        <f>IF(競技者データ入力シート!C24="", "", 競技者データ入力シート!C24)</f>
        <v/>
      </c>
      <c r="D20" s="76" t="str">
        <f>IF(競技者データ入力シート!D24="", "", 競技者データ入力シート!D24)</f>
        <v/>
      </c>
      <c r="E20" s="76" t="str">
        <f t="shared" si="0"/>
        <v/>
      </c>
      <c r="F20" s="76" t="str">
        <f t="shared" si="1"/>
        <v/>
      </c>
      <c r="G20" s="76" t="str">
        <f t="shared" si="2"/>
        <v/>
      </c>
      <c r="H20" s="76" t="str">
        <f t="shared" si="3"/>
        <v/>
      </c>
      <c r="I20" s="76" t="str">
        <f>IF(競技者データ入力シート!G24="", "", 競技者データ入力シート!G24)</f>
        <v/>
      </c>
      <c r="J20" s="76" t="str">
        <f>IF(競技者データ入力シート!E24="", "", 競技者データ入力シート!E24)</f>
        <v/>
      </c>
      <c r="K20" s="76" t="str">
        <f>IF(競技者データ入力シート!F24="", "", 競技者データ入力シート!F24)</f>
        <v/>
      </c>
      <c r="L20" s="76" t="str">
        <f>IF(競技者データ入力シート!I24="", "", 競技者データ入力シート!I24)</f>
        <v/>
      </c>
      <c r="M20" s="75" t="str">
        <f>IF(競技者データ入力シート!J24="", "", 競技者データ入力シート!J24)</f>
        <v/>
      </c>
      <c r="N20" s="75" t="str">
        <f>IF(競技者データ入力シート!K24="", "", 競技者データ入力シート!K24)</f>
        <v/>
      </c>
      <c r="O20" s="75" t="str">
        <f>IF(競技者データ入力シート!L24="", "", 競技者データ入力シート!L24)</f>
        <v/>
      </c>
      <c r="P20" s="76" t="str">
        <f>IF(競技者データ入力シート!M24="", "", 競技者データ入力シート!M24)</f>
        <v/>
      </c>
      <c r="Q20" s="75" t="str">
        <f>IF(A20="","",競技者データ入力シート!$U$1)</f>
        <v/>
      </c>
      <c r="R20" s="76" t="str">
        <f>IF(Q20="", "",'大会申込一覧表(印刷して提出)'!$P$6)</f>
        <v/>
      </c>
      <c r="S20" s="76" t="str">
        <f>IF(Q20="", "", '大会申込一覧表(印刷して提出)'!$E$6)</f>
        <v/>
      </c>
      <c r="T20" s="76" t="str">
        <f>IF(Q20="", "", 競技者データ入力シート!#REF!)</f>
        <v/>
      </c>
      <c r="U20" s="76" t="str">
        <f>IF(Q20="", "",'大会申込一覧表(印刷して提出)'!$P$5)</f>
        <v/>
      </c>
      <c r="V20" s="76" t="str">
        <f>IF(競技者データ入力シート!N24="", "", 競技者データ入力シート!N24)</f>
        <v/>
      </c>
      <c r="W20" s="76" t="str">
        <f>IF(競技者データ入力シート!O24="", "", 競技者データ入力シート!O24)</f>
        <v/>
      </c>
      <c r="X20" s="73" t="str">
        <f>IF(Y20="", "", IF($L20="男", VLOOKUP(Y20, データ!$B$2:$C$101, 2, FALSE), IF($L20="女", VLOOKUP(Y20, データ!$F$2:$H$101, 2, FALSE), "")))</f>
        <v/>
      </c>
      <c r="Y20" s="76" t="str">
        <f>IF(A20="","",IF(競技者データ入力シート!P24="", "", 競技者データ入力シート!P24))</f>
        <v/>
      </c>
      <c r="Z20" s="76" t="str">
        <f>IF(競技者データ入力シート!Q24="", "", 競技者データ入力シート!Q24)</f>
        <v/>
      </c>
      <c r="AA20" s="76" t="str">
        <f>IF(競技者データ入力シート!S24="", "", 競技者データ入力シート!S24)</f>
        <v/>
      </c>
      <c r="AB20" s="76" t="str">
        <f>IF(競技者データ入力シート!T24="", "", 競技者データ入力シート!T24)</f>
        <v/>
      </c>
      <c r="AC20" s="73" t="str">
        <f>IF(AD20="", "", IF($L20="男", VLOOKUP(AD20, データ!$B$2:$C$101, 2, FALSE), IF($L20="女", VLOOKUP(AD20, データ!$F$2:$H$101, 2, FALSE), "")))</f>
        <v/>
      </c>
      <c r="AD20" s="76" t="str">
        <f>IF(A20="","",IF(競技者データ入力シート!U24="", "", 競技者データ入力シート!U24))</f>
        <v/>
      </c>
      <c r="AE20" s="76" t="str">
        <f>IF(競技者データ入力シート!V24="", "", 競技者データ入力シート!V24)</f>
        <v/>
      </c>
      <c r="AF20" s="73" t="str">
        <f>IF(競技者データ入力シート!X24="", "", 競技者データ入力シート!X24)</f>
        <v/>
      </c>
      <c r="AG20" s="76" t="str">
        <f>IF(競技者データ入力シート!Y24="", "", 競技者データ入力シート!Y24)</f>
        <v/>
      </c>
      <c r="AH20" s="73" t="str">
        <f>IF(AI20="", "", IF($L20="男", VLOOKUP(AI20, データ!$B$2:$C$101, 2, FALSE), IF($L20="女", VLOOKUP(AI20, データ!$F$2:$H$101, 2, FALSE), "")))</f>
        <v/>
      </c>
      <c r="AI20" s="76" t="str">
        <f>IF(A20="","",IF(競技者データ入力シート!Z24="", "", 競技者データ入力シート!Z24))</f>
        <v/>
      </c>
      <c r="AJ20" s="76" t="str">
        <f>IF(競技者データ入力シート!AA24="", "", 競技者データ入力シート!AA24)</f>
        <v/>
      </c>
      <c r="AK20" s="76" t="str">
        <f>IF(競技者データ入力シート!AC24="", "", 競技者データ入力シート!AC24)</f>
        <v/>
      </c>
      <c r="AL20" s="76" t="str">
        <f>IF(競技者データ入力シート!AD24="", "", 競技者データ入力シート!AD24)</f>
        <v/>
      </c>
      <c r="AM20" s="73" t="str">
        <f>IF(AN20="", "", IF($L20="男", VLOOKUP(AN20, データ!$B$2:$C$101, 2, FALSE), IF($L20="女", VLOOKUP(AN20, データ!$F$2:$H$101, 2, FALSE), "")))</f>
        <v/>
      </c>
      <c r="AN20" s="76" t="str">
        <f>IF(A20="","",IF(競技者データ入力シート!AE24="", "", 競技者データ入力シート!AE24))</f>
        <v/>
      </c>
      <c r="AO20" s="76" t="str">
        <f>IF(競技者データ入力シート!AF24="", "", 競技者データ入力シート!AF24)</f>
        <v/>
      </c>
      <c r="AP20" s="76" t="str">
        <f>IF(競技者データ入力シート!AH24="", "", 競技者データ入力シート!AH24)</f>
        <v/>
      </c>
      <c r="AQ20" s="76" t="str">
        <f>IF(競技者データ入力シート!AI24="", "", 競技者データ入力シート!AI24)</f>
        <v/>
      </c>
      <c r="AR20" s="75" t="str">
        <f>IF(AS20="", "", IF($L20="男", VLOOKUP(AS20, データ!$B$2:$C$101, 2, FALSE), IF($L20="女", VLOOKUP(AS20, データ!$F$2:$H$101, 2, FALSE), "")))</f>
        <v/>
      </c>
      <c r="AS20" s="76" t="str">
        <f>IF(A20="","",IF(競技者データ入力シート!AJ24="", "", 競技者データ入力シート!AJ24))</f>
        <v/>
      </c>
      <c r="AT20" s="76" t="str">
        <f>IF(競技者データ入力シート!AK24="", "", 競技者データ入力シート!AK24)</f>
        <v/>
      </c>
      <c r="AU20" s="76" t="str">
        <f>IF(競技者データ入力シート!AM24="", "", 競技者データ入力シート!AM24)</f>
        <v/>
      </c>
      <c r="AV20" s="76" t="str">
        <f>IF(競技者データ入力シート!AN24="", "", 競技者データ入力シート!AN24)</f>
        <v/>
      </c>
      <c r="AW20" s="76" t="str">
        <f t="shared" si="4"/>
        <v/>
      </c>
      <c r="AY20" s="73">
        <v>18</v>
      </c>
      <c r="AZ20" s="73" t="s">
        <v>87</v>
      </c>
      <c r="BA20" s="224">
        <f t="shared" si="5"/>
        <v>0</v>
      </c>
      <c r="BB20" s="225">
        <f t="shared" si="6"/>
        <v>0</v>
      </c>
      <c r="BC20" s="224">
        <f t="shared" si="7"/>
        <v>0</v>
      </c>
      <c r="BD20" s="225">
        <f t="shared" si="8"/>
        <v>0</v>
      </c>
      <c r="BE20" s="224">
        <f t="shared" si="9"/>
        <v>0</v>
      </c>
      <c r="BF20" s="225">
        <f t="shared" si="10"/>
        <v>0</v>
      </c>
      <c r="BG20" s="224">
        <f t="shared" si="11"/>
        <v>0</v>
      </c>
      <c r="BH20" s="225">
        <f t="shared" si="12"/>
        <v>0</v>
      </c>
      <c r="BI20" s="73">
        <f t="shared" si="13"/>
        <v>0</v>
      </c>
      <c r="BJ20" s="73">
        <f t="shared" si="14"/>
        <v>0</v>
      </c>
    </row>
    <row r="21" spans="1:62">
      <c r="A21" s="75" t="str">
        <f>競技者データ入力シート!A25</f>
        <v/>
      </c>
      <c r="B21" s="75" t="str">
        <f>IF(競技者データ入力シート!B25="", "", 競技者データ入力シート!B25)</f>
        <v/>
      </c>
      <c r="C21" s="76" t="str">
        <f>IF(競技者データ入力シート!C25="", "", 競技者データ入力シート!C25)</f>
        <v/>
      </c>
      <c r="D21" s="76" t="str">
        <f>IF(競技者データ入力シート!D25="", "", 競技者データ入力シート!D25)</f>
        <v/>
      </c>
      <c r="E21" s="76" t="str">
        <f t="shared" si="0"/>
        <v/>
      </c>
      <c r="F21" s="76" t="str">
        <f t="shared" si="1"/>
        <v/>
      </c>
      <c r="G21" s="76" t="str">
        <f t="shared" si="2"/>
        <v/>
      </c>
      <c r="H21" s="76" t="str">
        <f t="shared" si="3"/>
        <v/>
      </c>
      <c r="I21" s="76" t="str">
        <f>IF(競技者データ入力シート!G25="", "", 競技者データ入力シート!G25)</f>
        <v/>
      </c>
      <c r="J21" s="76" t="str">
        <f>IF(競技者データ入力シート!E25="", "", 競技者データ入力シート!E25)</f>
        <v/>
      </c>
      <c r="K21" s="76" t="str">
        <f>IF(競技者データ入力シート!F25="", "", 競技者データ入力シート!F25)</f>
        <v/>
      </c>
      <c r="L21" s="76" t="str">
        <f>IF(競技者データ入力シート!I25="", "", 競技者データ入力シート!I25)</f>
        <v/>
      </c>
      <c r="M21" s="75" t="str">
        <f>IF(競技者データ入力シート!J25="", "", 競技者データ入力シート!J25)</f>
        <v/>
      </c>
      <c r="N21" s="75" t="str">
        <f>IF(競技者データ入力シート!K25="", "", 競技者データ入力シート!K25)</f>
        <v/>
      </c>
      <c r="O21" s="75" t="str">
        <f>IF(競技者データ入力シート!L25="", "", 競技者データ入力シート!L25)</f>
        <v/>
      </c>
      <c r="P21" s="76" t="str">
        <f>IF(競技者データ入力シート!M25="", "", 競技者データ入力シート!M25)</f>
        <v/>
      </c>
      <c r="Q21" s="75" t="str">
        <f>IF(A21="","",競技者データ入力シート!$U$1)</f>
        <v/>
      </c>
      <c r="R21" s="76" t="str">
        <f>IF(Q21="", "",'大会申込一覧表(印刷して提出)'!$P$6)</f>
        <v/>
      </c>
      <c r="S21" s="76" t="str">
        <f>IF(Q21="", "", '大会申込一覧表(印刷して提出)'!$E$6)</f>
        <v/>
      </c>
      <c r="T21" s="76" t="str">
        <f>IF(Q21="", "", 競技者データ入力シート!#REF!)</f>
        <v/>
      </c>
      <c r="U21" s="76" t="str">
        <f>IF(Q21="", "",'大会申込一覧表(印刷して提出)'!$P$5)</f>
        <v/>
      </c>
      <c r="V21" s="76" t="str">
        <f>IF(競技者データ入力シート!N25="", "", 競技者データ入力シート!N25)</f>
        <v/>
      </c>
      <c r="W21" s="76" t="str">
        <f>IF(競技者データ入力シート!O25="", "", 競技者データ入力シート!O25)</f>
        <v/>
      </c>
      <c r="X21" s="73" t="str">
        <f>IF(Y21="", "", IF($L21="男", VLOOKUP(Y21, データ!$B$2:$C$101, 2, FALSE), IF($L21="女", VLOOKUP(Y21, データ!$F$2:$H$101, 2, FALSE), "")))</f>
        <v/>
      </c>
      <c r="Y21" s="76" t="str">
        <f>IF(A21="","",IF(競技者データ入力シート!P25="", "", 競技者データ入力シート!P25))</f>
        <v/>
      </c>
      <c r="Z21" s="76" t="str">
        <f>IF(競技者データ入力シート!Q25="", "", 競技者データ入力シート!Q25)</f>
        <v/>
      </c>
      <c r="AA21" s="76" t="str">
        <f>IF(競技者データ入力シート!S25="", "", 競技者データ入力シート!S25)</f>
        <v/>
      </c>
      <c r="AB21" s="76" t="str">
        <f>IF(競技者データ入力シート!T25="", "", 競技者データ入力シート!T25)</f>
        <v/>
      </c>
      <c r="AC21" s="73" t="str">
        <f>IF(AD21="", "", IF($L21="男", VLOOKUP(AD21, データ!$B$2:$C$101, 2, FALSE), IF($L21="女", VLOOKUP(AD21, データ!$F$2:$H$101, 2, FALSE), "")))</f>
        <v/>
      </c>
      <c r="AD21" s="76" t="str">
        <f>IF(A21="","",IF(競技者データ入力シート!U25="", "", 競技者データ入力シート!U25))</f>
        <v/>
      </c>
      <c r="AE21" s="76" t="str">
        <f>IF(競技者データ入力シート!V25="", "", 競技者データ入力シート!V25)</f>
        <v/>
      </c>
      <c r="AF21" s="73" t="str">
        <f>IF(競技者データ入力シート!X25="", "", 競技者データ入力シート!X25)</f>
        <v/>
      </c>
      <c r="AG21" s="76" t="str">
        <f>IF(競技者データ入力シート!Y25="", "", 競技者データ入力シート!Y25)</f>
        <v/>
      </c>
      <c r="AH21" s="73" t="str">
        <f>IF(AI21="", "", IF($L21="男", VLOOKUP(AI21, データ!$B$2:$C$101, 2, FALSE), IF($L21="女", VLOOKUP(AI21, データ!$F$2:$H$101, 2, FALSE), "")))</f>
        <v/>
      </c>
      <c r="AI21" s="76" t="str">
        <f>IF(A21="","",IF(競技者データ入力シート!Z25="", "", 競技者データ入力シート!Z25))</f>
        <v/>
      </c>
      <c r="AJ21" s="76" t="str">
        <f>IF(競技者データ入力シート!AA25="", "", 競技者データ入力シート!AA25)</f>
        <v/>
      </c>
      <c r="AK21" s="76" t="str">
        <f>IF(競技者データ入力シート!AC25="", "", 競技者データ入力シート!AC25)</f>
        <v/>
      </c>
      <c r="AL21" s="76" t="str">
        <f>IF(競技者データ入力シート!AD25="", "", 競技者データ入力シート!AD25)</f>
        <v/>
      </c>
      <c r="AM21" s="73" t="str">
        <f>IF(AN21="", "", IF($L21="男", VLOOKUP(AN21, データ!$B$2:$C$101, 2, FALSE), IF($L21="女", VLOOKUP(AN21, データ!$F$2:$H$101, 2, FALSE), "")))</f>
        <v/>
      </c>
      <c r="AN21" s="76" t="str">
        <f>IF(A21="","",IF(競技者データ入力シート!AE25="", "", 競技者データ入力シート!AE25))</f>
        <v/>
      </c>
      <c r="AO21" s="76" t="str">
        <f>IF(競技者データ入力シート!AF25="", "", 競技者データ入力シート!AF25)</f>
        <v/>
      </c>
      <c r="AP21" s="76" t="str">
        <f>IF(競技者データ入力シート!AH25="", "", 競技者データ入力シート!AH25)</f>
        <v/>
      </c>
      <c r="AQ21" s="76" t="str">
        <f>IF(競技者データ入力シート!AI25="", "", 競技者データ入力シート!AI25)</f>
        <v/>
      </c>
      <c r="AR21" s="75" t="str">
        <f>IF(AS21="", "", IF($L21="男", VLOOKUP(AS21, データ!$B$2:$C$101, 2, FALSE), IF($L21="女", VLOOKUP(AS21, データ!$F$2:$H$101, 2, FALSE), "")))</f>
        <v/>
      </c>
      <c r="AS21" s="76" t="str">
        <f>IF(A21="","",IF(競技者データ入力シート!AJ25="", "", 競技者データ入力シート!AJ25))</f>
        <v/>
      </c>
      <c r="AT21" s="76" t="str">
        <f>IF(競技者データ入力シート!AK25="", "", 競技者データ入力シート!AK25)</f>
        <v/>
      </c>
      <c r="AU21" s="76" t="str">
        <f>IF(競技者データ入力シート!AM25="", "", 競技者データ入力シート!AM25)</f>
        <v/>
      </c>
      <c r="AV21" s="76" t="str">
        <f>IF(競技者データ入力シート!AN25="", "", 競技者データ入力シート!AN25)</f>
        <v/>
      </c>
      <c r="AW21" s="76" t="str">
        <f t="shared" si="4"/>
        <v/>
      </c>
      <c r="AY21" s="73">
        <v>19</v>
      </c>
      <c r="AZ21" s="73" t="s">
        <v>34</v>
      </c>
      <c r="BA21" s="224">
        <f t="shared" si="5"/>
        <v>0</v>
      </c>
      <c r="BB21" s="225">
        <f t="shared" si="6"/>
        <v>0</v>
      </c>
      <c r="BC21" s="224">
        <f t="shared" si="7"/>
        <v>0</v>
      </c>
      <c r="BD21" s="225">
        <f t="shared" si="8"/>
        <v>0</v>
      </c>
      <c r="BE21" s="224">
        <f t="shared" si="9"/>
        <v>0</v>
      </c>
      <c r="BF21" s="225">
        <f t="shared" si="10"/>
        <v>0</v>
      </c>
      <c r="BG21" s="224">
        <f t="shared" si="11"/>
        <v>0</v>
      </c>
      <c r="BH21" s="225">
        <f t="shared" si="12"/>
        <v>0</v>
      </c>
      <c r="BI21" s="73">
        <f t="shared" si="13"/>
        <v>0</v>
      </c>
      <c r="BJ21" s="73">
        <f t="shared" si="14"/>
        <v>0</v>
      </c>
    </row>
    <row r="22" spans="1:62">
      <c r="A22" s="75" t="str">
        <f>競技者データ入力シート!A26</f>
        <v/>
      </c>
      <c r="B22" s="75" t="str">
        <f>IF(競技者データ入力シート!B26="", "", 競技者データ入力シート!B26)</f>
        <v/>
      </c>
      <c r="C22" s="76" t="str">
        <f>IF(競技者データ入力シート!C26="", "", 競技者データ入力シート!C26)</f>
        <v/>
      </c>
      <c r="D22" s="76" t="str">
        <f>IF(競技者データ入力シート!D26="", "", 競技者データ入力シート!D26)</f>
        <v/>
      </c>
      <c r="E22" s="76" t="str">
        <f t="shared" si="0"/>
        <v/>
      </c>
      <c r="F22" s="76" t="str">
        <f t="shared" si="1"/>
        <v/>
      </c>
      <c r="G22" s="76" t="str">
        <f t="shared" si="2"/>
        <v/>
      </c>
      <c r="H22" s="76" t="str">
        <f t="shared" si="3"/>
        <v/>
      </c>
      <c r="I22" s="76" t="str">
        <f>IF(競技者データ入力シート!G26="", "", 競技者データ入力シート!G26)</f>
        <v/>
      </c>
      <c r="J22" s="76" t="str">
        <f>IF(競技者データ入力シート!E26="", "", 競技者データ入力シート!E26)</f>
        <v/>
      </c>
      <c r="K22" s="76" t="str">
        <f>IF(競技者データ入力シート!F26="", "", 競技者データ入力シート!F26)</f>
        <v/>
      </c>
      <c r="L22" s="76" t="str">
        <f>IF(競技者データ入力シート!I26="", "", 競技者データ入力シート!I26)</f>
        <v/>
      </c>
      <c r="M22" s="75" t="str">
        <f>IF(競技者データ入力シート!J26="", "", 競技者データ入力シート!J26)</f>
        <v/>
      </c>
      <c r="N22" s="75" t="str">
        <f>IF(競技者データ入力シート!K26="", "", 競技者データ入力シート!K26)</f>
        <v/>
      </c>
      <c r="O22" s="75" t="str">
        <f>IF(競技者データ入力シート!L26="", "", 競技者データ入力シート!L26)</f>
        <v/>
      </c>
      <c r="P22" s="76" t="str">
        <f>IF(競技者データ入力シート!M26="", "", 競技者データ入力シート!M26)</f>
        <v/>
      </c>
      <c r="Q22" s="75" t="str">
        <f>IF(A22="","",競技者データ入力シート!$U$1)</f>
        <v/>
      </c>
      <c r="R22" s="76" t="str">
        <f>IF(Q22="", "",'大会申込一覧表(印刷して提出)'!$P$6)</f>
        <v/>
      </c>
      <c r="S22" s="76" t="str">
        <f>IF(Q22="", "", '大会申込一覧表(印刷して提出)'!$E$6)</f>
        <v/>
      </c>
      <c r="T22" s="76" t="str">
        <f>IF(Q22="", "", 競技者データ入力シート!#REF!)</f>
        <v/>
      </c>
      <c r="U22" s="76" t="str">
        <f>IF(Q22="", "",'大会申込一覧表(印刷して提出)'!$P$5)</f>
        <v/>
      </c>
      <c r="V22" s="76" t="str">
        <f>IF(競技者データ入力シート!N26="", "", 競技者データ入力シート!N26)</f>
        <v/>
      </c>
      <c r="W22" s="76" t="str">
        <f>IF(競技者データ入力シート!O26="", "", 競技者データ入力シート!O26)</f>
        <v/>
      </c>
      <c r="X22" s="73" t="str">
        <f>IF(Y22="", "", IF($L22="男", VLOOKUP(Y22, データ!$B$2:$C$101, 2, FALSE), IF($L22="女", VLOOKUP(Y22, データ!$F$2:$H$101, 2, FALSE), "")))</f>
        <v/>
      </c>
      <c r="Y22" s="76" t="str">
        <f>IF(A22="","",IF(競技者データ入力シート!P26="", "", 競技者データ入力シート!P26))</f>
        <v/>
      </c>
      <c r="Z22" s="76" t="str">
        <f>IF(競技者データ入力シート!Q26="", "", 競技者データ入力シート!Q26)</f>
        <v/>
      </c>
      <c r="AA22" s="76" t="str">
        <f>IF(競技者データ入力シート!S26="", "", 競技者データ入力シート!S26)</f>
        <v/>
      </c>
      <c r="AB22" s="76" t="str">
        <f>IF(競技者データ入力シート!T26="", "", 競技者データ入力シート!T26)</f>
        <v/>
      </c>
      <c r="AC22" s="73" t="str">
        <f>IF(AD22="", "", IF($L22="男", VLOOKUP(AD22, データ!$B$2:$C$101, 2, FALSE), IF($L22="女", VLOOKUP(AD22, データ!$F$2:$H$101, 2, FALSE), "")))</f>
        <v/>
      </c>
      <c r="AD22" s="76" t="str">
        <f>IF(A22="","",IF(競技者データ入力シート!U26="", "", 競技者データ入力シート!U26))</f>
        <v/>
      </c>
      <c r="AE22" s="76" t="str">
        <f>IF(競技者データ入力シート!V26="", "", 競技者データ入力シート!V26)</f>
        <v/>
      </c>
      <c r="AF22" s="73" t="str">
        <f>IF(競技者データ入力シート!X26="", "", 競技者データ入力シート!X26)</f>
        <v/>
      </c>
      <c r="AG22" s="76" t="str">
        <f>IF(競技者データ入力シート!Y26="", "", 競技者データ入力シート!Y26)</f>
        <v/>
      </c>
      <c r="AH22" s="73" t="str">
        <f>IF(AI22="", "", IF($L22="男", VLOOKUP(AI22, データ!$B$2:$C$101, 2, FALSE), IF($L22="女", VLOOKUP(AI22, データ!$F$2:$H$101, 2, FALSE), "")))</f>
        <v/>
      </c>
      <c r="AI22" s="76" t="str">
        <f>IF(A22="","",IF(競技者データ入力シート!Z26="", "", 競技者データ入力シート!Z26))</f>
        <v/>
      </c>
      <c r="AJ22" s="76" t="str">
        <f>IF(競技者データ入力シート!AA26="", "", 競技者データ入力シート!AA26)</f>
        <v/>
      </c>
      <c r="AK22" s="76" t="str">
        <f>IF(競技者データ入力シート!AC26="", "", 競技者データ入力シート!AC26)</f>
        <v/>
      </c>
      <c r="AL22" s="76" t="str">
        <f>IF(競技者データ入力シート!AD26="", "", 競技者データ入力シート!AD26)</f>
        <v/>
      </c>
      <c r="AM22" s="73" t="str">
        <f>IF(AN22="", "", IF($L22="男", VLOOKUP(AN22, データ!$B$2:$C$101, 2, FALSE), IF($L22="女", VLOOKUP(AN22, データ!$F$2:$H$101, 2, FALSE), "")))</f>
        <v/>
      </c>
      <c r="AN22" s="76" t="str">
        <f>IF(A22="","",IF(競技者データ入力シート!AE26="", "", 競技者データ入力シート!AE26))</f>
        <v/>
      </c>
      <c r="AO22" s="76" t="str">
        <f>IF(競技者データ入力シート!AF26="", "", 競技者データ入力シート!AF26)</f>
        <v/>
      </c>
      <c r="AP22" s="76" t="str">
        <f>IF(競技者データ入力シート!AH26="", "", 競技者データ入力シート!AH26)</f>
        <v/>
      </c>
      <c r="AQ22" s="76" t="str">
        <f>IF(競技者データ入力シート!AI26="", "", 競技者データ入力シート!AI26)</f>
        <v/>
      </c>
      <c r="AR22" s="75" t="str">
        <f>IF(AS22="", "", IF($L22="男", VLOOKUP(AS22, データ!$B$2:$C$101, 2, FALSE), IF($L22="女", VLOOKUP(AS22, データ!$F$2:$H$101, 2, FALSE), "")))</f>
        <v/>
      </c>
      <c r="AS22" s="76" t="str">
        <f>IF(A22="","",IF(競技者データ入力シート!AJ26="", "", 競技者データ入力シート!AJ26))</f>
        <v/>
      </c>
      <c r="AT22" s="76" t="str">
        <f>IF(競技者データ入力シート!AK26="", "", 競技者データ入力シート!AK26)</f>
        <v/>
      </c>
      <c r="AU22" s="76" t="str">
        <f>IF(競技者データ入力シート!AM26="", "", 競技者データ入力シート!AM26)</f>
        <v/>
      </c>
      <c r="AV22" s="76" t="str">
        <f>IF(競技者データ入力シート!AN26="", "", 競技者データ入力シート!AN26)</f>
        <v/>
      </c>
      <c r="AW22" s="76" t="str">
        <f t="shared" si="4"/>
        <v/>
      </c>
      <c r="AY22" s="73">
        <v>20</v>
      </c>
      <c r="AZ22" s="73" t="s">
        <v>42</v>
      </c>
      <c r="BA22" s="224">
        <f t="shared" si="5"/>
        <v>0</v>
      </c>
      <c r="BB22" s="225">
        <f t="shared" si="6"/>
        <v>0</v>
      </c>
      <c r="BC22" s="224">
        <f t="shared" si="7"/>
        <v>0</v>
      </c>
      <c r="BD22" s="225">
        <f t="shared" si="8"/>
        <v>0</v>
      </c>
      <c r="BE22" s="224">
        <f t="shared" si="9"/>
        <v>0</v>
      </c>
      <c r="BF22" s="225">
        <f t="shared" si="10"/>
        <v>0</v>
      </c>
      <c r="BG22" s="224">
        <f t="shared" si="11"/>
        <v>0</v>
      </c>
      <c r="BH22" s="225">
        <f t="shared" si="12"/>
        <v>0</v>
      </c>
      <c r="BI22" s="73">
        <f t="shared" si="13"/>
        <v>0</v>
      </c>
      <c r="BJ22" s="73">
        <f t="shared" si="14"/>
        <v>0</v>
      </c>
    </row>
    <row r="23" spans="1:62">
      <c r="A23" s="75" t="str">
        <f>競技者データ入力シート!A27</f>
        <v/>
      </c>
      <c r="B23" s="75" t="str">
        <f>IF(競技者データ入力シート!B27="", "", 競技者データ入力シート!B27)</f>
        <v/>
      </c>
      <c r="C23" s="76" t="str">
        <f>IF(競技者データ入力シート!C27="", "", 競技者データ入力シート!C27)</f>
        <v/>
      </c>
      <c r="D23" s="76" t="str">
        <f>IF(競技者データ入力シート!D27="", "", 競技者データ入力シート!D27)</f>
        <v/>
      </c>
      <c r="E23" s="76" t="str">
        <f t="shared" si="0"/>
        <v/>
      </c>
      <c r="F23" s="76" t="str">
        <f t="shared" si="1"/>
        <v/>
      </c>
      <c r="G23" s="76" t="str">
        <f t="shared" si="2"/>
        <v/>
      </c>
      <c r="H23" s="76" t="str">
        <f t="shared" si="3"/>
        <v/>
      </c>
      <c r="I23" s="76" t="str">
        <f>IF(競技者データ入力シート!G27="", "", 競技者データ入力シート!G27)</f>
        <v/>
      </c>
      <c r="J23" s="76" t="str">
        <f>IF(競技者データ入力シート!E27="", "", 競技者データ入力シート!E27)</f>
        <v/>
      </c>
      <c r="K23" s="76" t="str">
        <f>IF(競技者データ入力シート!F27="", "", 競技者データ入力シート!F27)</f>
        <v/>
      </c>
      <c r="L23" s="76" t="str">
        <f>IF(競技者データ入力シート!I27="", "", 競技者データ入力シート!I27)</f>
        <v/>
      </c>
      <c r="M23" s="75" t="str">
        <f>IF(競技者データ入力シート!J27="", "", 競技者データ入力シート!J27)</f>
        <v/>
      </c>
      <c r="N23" s="75" t="str">
        <f>IF(競技者データ入力シート!K27="", "", 競技者データ入力シート!K27)</f>
        <v/>
      </c>
      <c r="O23" s="75" t="str">
        <f>IF(競技者データ入力シート!L27="", "", 競技者データ入力シート!L27)</f>
        <v/>
      </c>
      <c r="P23" s="76" t="str">
        <f>IF(競技者データ入力シート!M27="", "", 競技者データ入力シート!M27)</f>
        <v/>
      </c>
      <c r="Q23" s="75" t="str">
        <f>IF(A23="","",競技者データ入力シート!$U$1)</f>
        <v/>
      </c>
      <c r="R23" s="76" t="str">
        <f>IF(Q23="", "",'大会申込一覧表(印刷して提出)'!$P$6)</f>
        <v/>
      </c>
      <c r="S23" s="76" t="str">
        <f>IF(Q23="", "", '大会申込一覧表(印刷して提出)'!$E$6)</f>
        <v/>
      </c>
      <c r="T23" s="76" t="str">
        <f>IF(Q23="", "", 競技者データ入力シート!#REF!)</f>
        <v/>
      </c>
      <c r="U23" s="76" t="str">
        <f>IF(Q23="", "",'大会申込一覧表(印刷して提出)'!$P$5)</f>
        <v/>
      </c>
      <c r="V23" s="76" t="str">
        <f>IF(競技者データ入力シート!N27="", "", 競技者データ入力シート!N27)</f>
        <v/>
      </c>
      <c r="W23" s="76" t="str">
        <f>IF(競技者データ入力シート!O27="", "", 競技者データ入力シート!O27)</f>
        <v/>
      </c>
      <c r="X23" s="73" t="str">
        <f>IF(Y23="", "", IF($L23="男", VLOOKUP(Y23, データ!$B$2:$C$101, 2, FALSE), IF($L23="女", VLOOKUP(Y23, データ!$F$2:$H$101, 2, FALSE), "")))</f>
        <v/>
      </c>
      <c r="Y23" s="76" t="str">
        <f>IF(A23="","",IF(競技者データ入力シート!P27="", "", 競技者データ入力シート!P27))</f>
        <v/>
      </c>
      <c r="Z23" s="76" t="str">
        <f>IF(競技者データ入力シート!Q27="", "", 競技者データ入力シート!Q27)</f>
        <v/>
      </c>
      <c r="AA23" s="76" t="str">
        <f>IF(競技者データ入力シート!S27="", "", 競技者データ入力シート!S27)</f>
        <v/>
      </c>
      <c r="AB23" s="76" t="str">
        <f>IF(競技者データ入力シート!T27="", "", 競技者データ入力シート!T27)</f>
        <v/>
      </c>
      <c r="AC23" s="73" t="str">
        <f>IF(AD23="", "", IF($L23="男", VLOOKUP(AD23, データ!$B$2:$C$101, 2, FALSE), IF($L23="女", VLOOKUP(AD23, データ!$F$2:$H$101, 2, FALSE), "")))</f>
        <v/>
      </c>
      <c r="AD23" s="76" t="str">
        <f>IF(A23="","",IF(競技者データ入力シート!U27="", "", 競技者データ入力シート!U27))</f>
        <v/>
      </c>
      <c r="AE23" s="76" t="str">
        <f>IF(競技者データ入力シート!V27="", "", 競技者データ入力シート!V27)</f>
        <v/>
      </c>
      <c r="AF23" s="73" t="str">
        <f>IF(競技者データ入力シート!X27="", "", 競技者データ入力シート!X27)</f>
        <v/>
      </c>
      <c r="AG23" s="76" t="str">
        <f>IF(競技者データ入力シート!Y27="", "", 競技者データ入力シート!Y27)</f>
        <v/>
      </c>
      <c r="AH23" s="73" t="str">
        <f>IF(AI23="", "", IF($L23="男", VLOOKUP(AI23, データ!$B$2:$C$101, 2, FALSE), IF($L23="女", VLOOKUP(AI23, データ!$F$2:$H$101, 2, FALSE), "")))</f>
        <v/>
      </c>
      <c r="AI23" s="76" t="str">
        <f>IF(A23="","",IF(競技者データ入力シート!Z27="", "", 競技者データ入力シート!Z27))</f>
        <v/>
      </c>
      <c r="AJ23" s="76" t="str">
        <f>IF(競技者データ入力シート!AA27="", "", 競技者データ入力シート!AA27)</f>
        <v/>
      </c>
      <c r="AK23" s="76" t="str">
        <f>IF(競技者データ入力シート!AC27="", "", 競技者データ入力シート!AC27)</f>
        <v/>
      </c>
      <c r="AL23" s="76" t="str">
        <f>IF(競技者データ入力シート!AD27="", "", 競技者データ入力シート!AD27)</f>
        <v/>
      </c>
      <c r="AM23" s="73" t="str">
        <f>IF(AN23="", "", IF($L23="男", VLOOKUP(AN23, データ!$B$2:$C$101, 2, FALSE), IF($L23="女", VLOOKUP(AN23, データ!$F$2:$H$101, 2, FALSE), "")))</f>
        <v/>
      </c>
      <c r="AN23" s="76" t="str">
        <f>IF(A23="","",IF(競技者データ入力シート!AE27="", "", 競技者データ入力シート!AE27))</f>
        <v/>
      </c>
      <c r="AO23" s="76" t="str">
        <f>IF(競技者データ入力シート!AF27="", "", 競技者データ入力シート!AF27)</f>
        <v/>
      </c>
      <c r="AP23" s="76" t="str">
        <f>IF(競技者データ入力シート!AH27="", "", 競技者データ入力シート!AH27)</f>
        <v/>
      </c>
      <c r="AQ23" s="76" t="str">
        <f>IF(競技者データ入力シート!AI27="", "", 競技者データ入力シート!AI27)</f>
        <v/>
      </c>
      <c r="AR23" s="75" t="str">
        <f>IF(AS23="", "", IF($L23="男", VLOOKUP(AS23, データ!$B$2:$C$101, 2, FALSE), IF($L23="女", VLOOKUP(AS23, データ!$F$2:$H$101, 2, FALSE), "")))</f>
        <v/>
      </c>
      <c r="AS23" s="76" t="str">
        <f>IF(A23="","",IF(競技者データ入力シート!AJ27="", "", 競技者データ入力シート!AJ27))</f>
        <v/>
      </c>
      <c r="AT23" s="76" t="str">
        <f>IF(競技者データ入力シート!AK27="", "", 競技者データ入力シート!AK27)</f>
        <v/>
      </c>
      <c r="AU23" s="76" t="str">
        <f>IF(競技者データ入力シート!AM27="", "", 競技者データ入力シート!AM27)</f>
        <v/>
      </c>
      <c r="AV23" s="76" t="str">
        <f>IF(競技者データ入力シート!AN27="", "", 競技者データ入力シート!AN27)</f>
        <v/>
      </c>
      <c r="AW23" s="76" t="str">
        <f t="shared" si="4"/>
        <v/>
      </c>
      <c r="AY23" s="73">
        <v>21</v>
      </c>
      <c r="AZ23" s="73" t="s">
        <v>84</v>
      </c>
      <c r="BA23" s="224">
        <f t="shared" si="5"/>
        <v>0</v>
      </c>
      <c r="BB23" s="225">
        <f t="shared" si="6"/>
        <v>0</v>
      </c>
      <c r="BC23" s="224">
        <f t="shared" si="7"/>
        <v>0</v>
      </c>
      <c r="BD23" s="225">
        <f t="shared" si="8"/>
        <v>0</v>
      </c>
      <c r="BE23" s="224">
        <f t="shared" si="9"/>
        <v>0</v>
      </c>
      <c r="BF23" s="225">
        <f t="shared" si="10"/>
        <v>0</v>
      </c>
      <c r="BG23" s="224">
        <f t="shared" si="11"/>
        <v>0</v>
      </c>
      <c r="BH23" s="225">
        <f t="shared" si="12"/>
        <v>0</v>
      </c>
      <c r="BI23" s="73">
        <f t="shared" si="13"/>
        <v>0</v>
      </c>
      <c r="BJ23" s="73">
        <f t="shared" si="14"/>
        <v>0</v>
      </c>
    </row>
    <row r="24" spans="1:62">
      <c r="A24" s="75" t="str">
        <f>競技者データ入力シート!A28</f>
        <v/>
      </c>
      <c r="B24" s="75" t="str">
        <f>IF(競技者データ入力シート!B28="", "", 競技者データ入力シート!B28)</f>
        <v/>
      </c>
      <c r="C24" s="76" t="str">
        <f>IF(競技者データ入力シート!C28="", "", 競技者データ入力シート!C28)</f>
        <v/>
      </c>
      <c r="D24" s="76" t="str">
        <f>IF(競技者データ入力シート!D28="", "", 競技者データ入力シート!D28)</f>
        <v/>
      </c>
      <c r="E24" s="76" t="str">
        <f t="shared" si="0"/>
        <v/>
      </c>
      <c r="F24" s="76" t="str">
        <f t="shared" si="1"/>
        <v/>
      </c>
      <c r="G24" s="76" t="str">
        <f t="shared" si="2"/>
        <v/>
      </c>
      <c r="H24" s="76" t="str">
        <f t="shared" si="3"/>
        <v/>
      </c>
      <c r="I24" s="76" t="str">
        <f>IF(競技者データ入力シート!G28="", "", 競技者データ入力シート!G28)</f>
        <v/>
      </c>
      <c r="J24" s="76" t="str">
        <f>IF(競技者データ入力シート!E28="", "", 競技者データ入力シート!E28)</f>
        <v/>
      </c>
      <c r="K24" s="76" t="str">
        <f>IF(競技者データ入力シート!F28="", "", 競技者データ入力シート!F28)</f>
        <v/>
      </c>
      <c r="L24" s="76" t="str">
        <f>IF(競技者データ入力シート!I28="", "", 競技者データ入力シート!I28)</f>
        <v/>
      </c>
      <c r="M24" s="75" t="str">
        <f>IF(競技者データ入力シート!J28="", "", 競技者データ入力シート!J28)</f>
        <v/>
      </c>
      <c r="N24" s="75" t="str">
        <f>IF(競技者データ入力シート!K28="", "", 競技者データ入力シート!K28)</f>
        <v/>
      </c>
      <c r="O24" s="75" t="str">
        <f>IF(競技者データ入力シート!L28="", "", 競技者データ入力シート!L28)</f>
        <v/>
      </c>
      <c r="P24" s="76" t="str">
        <f>IF(競技者データ入力シート!M28="", "", 競技者データ入力シート!M28)</f>
        <v/>
      </c>
      <c r="Q24" s="75" t="str">
        <f>IF(A24="","",競技者データ入力シート!$U$1)</f>
        <v/>
      </c>
      <c r="R24" s="76" t="str">
        <f>IF(Q24="", "",'大会申込一覧表(印刷して提出)'!$P$6)</f>
        <v/>
      </c>
      <c r="S24" s="76" t="str">
        <f>IF(Q24="", "", '大会申込一覧表(印刷して提出)'!$E$6)</f>
        <v/>
      </c>
      <c r="T24" s="76" t="str">
        <f>IF(Q24="", "", 競技者データ入力シート!#REF!)</f>
        <v/>
      </c>
      <c r="U24" s="76" t="str">
        <f>IF(Q24="", "",'大会申込一覧表(印刷して提出)'!$P$5)</f>
        <v/>
      </c>
      <c r="V24" s="76" t="str">
        <f>IF(競技者データ入力シート!N28="", "", 競技者データ入力シート!N28)</f>
        <v/>
      </c>
      <c r="W24" s="76" t="str">
        <f>IF(競技者データ入力シート!O28="", "", 競技者データ入力シート!O28)</f>
        <v/>
      </c>
      <c r="X24" s="73" t="str">
        <f>IF(Y24="", "", IF($L24="男", VLOOKUP(Y24, データ!$B$2:$C$101, 2, FALSE), IF($L24="女", VLOOKUP(Y24, データ!$F$2:$H$101, 2, FALSE), "")))</f>
        <v/>
      </c>
      <c r="Y24" s="76" t="str">
        <f>IF(A24="","",IF(競技者データ入力シート!P28="", "", 競技者データ入力シート!P28))</f>
        <v/>
      </c>
      <c r="Z24" s="76" t="str">
        <f>IF(競技者データ入力シート!Q28="", "", 競技者データ入力シート!Q28)</f>
        <v/>
      </c>
      <c r="AA24" s="76" t="str">
        <f>IF(競技者データ入力シート!S28="", "", 競技者データ入力シート!S28)</f>
        <v/>
      </c>
      <c r="AB24" s="76" t="str">
        <f>IF(競技者データ入力シート!T28="", "", 競技者データ入力シート!T28)</f>
        <v/>
      </c>
      <c r="AC24" s="73" t="str">
        <f>IF(AD24="", "", IF($L24="男", VLOOKUP(AD24, データ!$B$2:$C$101, 2, FALSE), IF($L24="女", VLOOKUP(AD24, データ!$F$2:$H$101, 2, FALSE), "")))</f>
        <v/>
      </c>
      <c r="AD24" s="76" t="str">
        <f>IF(A24="","",IF(競技者データ入力シート!U28="", "", 競技者データ入力シート!U28))</f>
        <v/>
      </c>
      <c r="AE24" s="76" t="str">
        <f>IF(競技者データ入力シート!V28="", "", 競技者データ入力シート!V28)</f>
        <v/>
      </c>
      <c r="AF24" s="73" t="str">
        <f>IF(競技者データ入力シート!X28="", "", 競技者データ入力シート!X28)</f>
        <v/>
      </c>
      <c r="AG24" s="76" t="str">
        <f>IF(競技者データ入力シート!Y28="", "", 競技者データ入力シート!Y28)</f>
        <v/>
      </c>
      <c r="AH24" s="73" t="str">
        <f>IF(AI24="", "", IF($L24="男", VLOOKUP(AI24, データ!$B$2:$C$101, 2, FALSE), IF($L24="女", VLOOKUP(AI24, データ!$F$2:$H$101, 2, FALSE), "")))</f>
        <v/>
      </c>
      <c r="AI24" s="76" t="str">
        <f>IF(A24="","",IF(競技者データ入力シート!Z28="", "", 競技者データ入力シート!Z28))</f>
        <v/>
      </c>
      <c r="AJ24" s="76" t="str">
        <f>IF(競技者データ入力シート!AA28="", "", 競技者データ入力シート!AA28)</f>
        <v/>
      </c>
      <c r="AK24" s="76" t="str">
        <f>IF(競技者データ入力シート!AC28="", "", 競技者データ入力シート!AC28)</f>
        <v/>
      </c>
      <c r="AL24" s="76" t="str">
        <f>IF(競技者データ入力シート!AD28="", "", 競技者データ入力シート!AD28)</f>
        <v/>
      </c>
      <c r="AM24" s="73" t="str">
        <f>IF(AN24="", "", IF($L24="男", VLOOKUP(AN24, データ!$B$2:$C$101, 2, FALSE), IF($L24="女", VLOOKUP(AN24, データ!$F$2:$H$101, 2, FALSE), "")))</f>
        <v/>
      </c>
      <c r="AN24" s="76" t="str">
        <f>IF(A24="","",IF(競技者データ入力シート!AE28="", "", 競技者データ入力シート!AE28))</f>
        <v/>
      </c>
      <c r="AO24" s="76" t="str">
        <f>IF(競技者データ入力シート!AF28="", "", 競技者データ入力シート!AF28)</f>
        <v/>
      </c>
      <c r="AP24" s="76" t="str">
        <f>IF(競技者データ入力シート!AH28="", "", 競技者データ入力シート!AH28)</f>
        <v/>
      </c>
      <c r="AQ24" s="76" t="str">
        <f>IF(競技者データ入力シート!AI28="", "", 競技者データ入力シート!AI28)</f>
        <v/>
      </c>
      <c r="AR24" s="75" t="str">
        <f>IF(AS24="", "", IF($L24="男", VLOOKUP(AS24, データ!$B$2:$C$101, 2, FALSE), IF($L24="女", VLOOKUP(AS24, データ!$F$2:$H$101, 2, FALSE), "")))</f>
        <v/>
      </c>
      <c r="AS24" s="76" t="str">
        <f>IF(A24="","",IF(競技者データ入力シート!AJ28="", "", 競技者データ入力シート!AJ28))</f>
        <v/>
      </c>
      <c r="AT24" s="76" t="str">
        <f>IF(競技者データ入力シート!AK28="", "", 競技者データ入力シート!AK28)</f>
        <v/>
      </c>
      <c r="AU24" s="76" t="str">
        <f>IF(競技者データ入力シート!AM28="", "", 競技者データ入力シート!AM28)</f>
        <v/>
      </c>
      <c r="AV24" s="76" t="str">
        <f>IF(競技者データ入力シート!AN28="", "", 競技者データ入力シート!AN28)</f>
        <v/>
      </c>
      <c r="AW24" s="76" t="str">
        <f t="shared" si="4"/>
        <v/>
      </c>
      <c r="AY24" s="73">
        <v>22</v>
      </c>
      <c r="AZ24" s="73" t="s">
        <v>40</v>
      </c>
      <c r="BA24" s="224">
        <f t="shared" si="5"/>
        <v>0</v>
      </c>
      <c r="BB24" s="225">
        <f t="shared" si="6"/>
        <v>0</v>
      </c>
      <c r="BC24" s="224">
        <f t="shared" si="7"/>
        <v>0</v>
      </c>
      <c r="BD24" s="225">
        <f t="shared" si="8"/>
        <v>0</v>
      </c>
      <c r="BE24" s="224">
        <f t="shared" si="9"/>
        <v>0</v>
      </c>
      <c r="BF24" s="225">
        <f t="shared" si="10"/>
        <v>0</v>
      </c>
      <c r="BG24" s="224">
        <f t="shared" si="11"/>
        <v>0</v>
      </c>
      <c r="BH24" s="225">
        <f t="shared" si="12"/>
        <v>0</v>
      </c>
      <c r="BI24" s="73">
        <f t="shared" si="13"/>
        <v>0</v>
      </c>
      <c r="BJ24" s="73">
        <f t="shared" si="14"/>
        <v>0</v>
      </c>
    </row>
    <row r="25" spans="1:62">
      <c r="A25" s="75" t="str">
        <f>競技者データ入力シート!A29</f>
        <v/>
      </c>
      <c r="B25" s="75" t="str">
        <f>IF(競技者データ入力シート!B29="", "", 競技者データ入力シート!B29)</f>
        <v/>
      </c>
      <c r="C25" s="76" t="str">
        <f>IF(競技者データ入力シート!C29="", "", 競技者データ入力シート!C29)</f>
        <v/>
      </c>
      <c r="D25" s="76" t="str">
        <f>IF(競技者データ入力シート!D29="", "", 競技者データ入力シート!D29)</f>
        <v/>
      </c>
      <c r="E25" s="76" t="str">
        <f t="shared" si="0"/>
        <v/>
      </c>
      <c r="F25" s="76" t="str">
        <f t="shared" si="1"/>
        <v/>
      </c>
      <c r="G25" s="76" t="str">
        <f t="shared" si="2"/>
        <v/>
      </c>
      <c r="H25" s="76" t="str">
        <f t="shared" si="3"/>
        <v/>
      </c>
      <c r="I25" s="76" t="str">
        <f>IF(競技者データ入力シート!G29="", "", 競技者データ入力シート!G29)</f>
        <v/>
      </c>
      <c r="J25" s="76" t="str">
        <f>IF(競技者データ入力シート!E29="", "", 競技者データ入力シート!E29)</f>
        <v/>
      </c>
      <c r="K25" s="76" t="str">
        <f>IF(競技者データ入力シート!F29="", "", 競技者データ入力シート!F29)</f>
        <v/>
      </c>
      <c r="L25" s="76" t="str">
        <f>IF(競技者データ入力シート!I29="", "", 競技者データ入力シート!I29)</f>
        <v/>
      </c>
      <c r="M25" s="75" t="str">
        <f>IF(競技者データ入力シート!J29="", "", 競技者データ入力シート!J29)</f>
        <v/>
      </c>
      <c r="N25" s="75" t="str">
        <f>IF(競技者データ入力シート!K29="", "", 競技者データ入力シート!K29)</f>
        <v/>
      </c>
      <c r="O25" s="75" t="str">
        <f>IF(競技者データ入力シート!L29="", "", 競技者データ入力シート!L29)</f>
        <v/>
      </c>
      <c r="P25" s="76" t="str">
        <f>IF(競技者データ入力シート!M29="", "", 競技者データ入力シート!M29)</f>
        <v/>
      </c>
      <c r="Q25" s="75" t="str">
        <f>IF(A25="","",競技者データ入力シート!$U$1)</f>
        <v/>
      </c>
      <c r="R25" s="76" t="str">
        <f>IF(Q25="", "",'大会申込一覧表(印刷して提出)'!$P$6)</f>
        <v/>
      </c>
      <c r="S25" s="76" t="str">
        <f>IF(Q25="", "", '大会申込一覧表(印刷して提出)'!$E$6)</f>
        <v/>
      </c>
      <c r="T25" s="76" t="str">
        <f>IF(Q25="", "", 競技者データ入力シート!#REF!)</f>
        <v/>
      </c>
      <c r="U25" s="76" t="str">
        <f>IF(Q25="", "",'大会申込一覧表(印刷して提出)'!$P$5)</f>
        <v/>
      </c>
      <c r="V25" s="76" t="str">
        <f>IF(競技者データ入力シート!N29="", "", 競技者データ入力シート!N29)</f>
        <v/>
      </c>
      <c r="W25" s="76" t="str">
        <f>IF(競技者データ入力シート!O29="", "", 競技者データ入力シート!O29)</f>
        <v/>
      </c>
      <c r="X25" s="73" t="str">
        <f>IF(Y25="", "", IF($L25="男", VLOOKUP(Y25, データ!$B$2:$C$101, 2, FALSE), IF($L25="女", VLOOKUP(Y25, データ!$F$2:$H$101, 2, FALSE), "")))</f>
        <v/>
      </c>
      <c r="Y25" s="76" t="str">
        <f>IF(A25="","",IF(競技者データ入力シート!P29="", "", 競技者データ入力シート!P29))</f>
        <v/>
      </c>
      <c r="Z25" s="76" t="str">
        <f>IF(競技者データ入力シート!Q29="", "", 競技者データ入力シート!Q29)</f>
        <v/>
      </c>
      <c r="AA25" s="76" t="str">
        <f>IF(競技者データ入力シート!S29="", "", 競技者データ入力シート!S29)</f>
        <v/>
      </c>
      <c r="AB25" s="76" t="str">
        <f>IF(競技者データ入力シート!T29="", "", 競技者データ入力シート!T29)</f>
        <v/>
      </c>
      <c r="AC25" s="73" t="str">
        <f>IF(AD25="", "", IF($L25="男", VLOOKUP(AD25, データ!$B$2:$C$101, 2, FALSE), IF($L25="女", VLOOKUP(AD25, データ!$F$2:$H$101, 2, FALSE), "")))</f>
        <v/>
      </c>
      <c r="AD25" s="76" t="str">
        <f>IF(A25="","",IF(競技者データ入力シート!U29="", "", 競技者データ入力シート!U29))</f>
        <v/>
      </c>
      <c r="AE25" s="76" t="str">
        <f>IF(競技者データ入力シート!V29="", "", 競技者データ入力シート!V29)</f>
        <v/>
      </c>
      <c r="AF25" s="73" t="str">
        <f>IF(競技者データ入力シート!X29="", "", 競技者データ入力シート!X29)</f>
        <v/>
      </c>
      <c r="AG25" s="76" t="str">
        <f>IF(競技者データ入力シート!Y29="", "", 競技者データ入力シート!Y29)</f>
        <v/>
      </c>
      <c r="AH25" s="73" t="str">
        <f>IF(AI25="", "", IF($L25="男", VLOOKUP(AI25, データ!$B$2:$C$101, 2, FALSE), IF($L25="女", VLOOKUP(AI25, データ!$F$2:$H$101, 2, FALSE), "")))</f>
        <v/>
      </c>
      <c r="AI25" s="76" t="str">
        <f>IF(A25="","",IF(競技者データ入力シート!Z29="", "", 競技者データ入力シート!Z29))</f>
        <v/>
      </c>
      <c r="AJ25" s="76" t="str">
        <f>IF(競技者データ入力シート!AA29="", "", 競技者データ入力シート!AA29)</f>
        <v/>
      </c>
      <c r="AK25" s="76" t="str">
        <f>IF(競技者データ入力シート!AC29="", "", 競技者データ入力シート!AC29)</f>
        <v/>
      </c>
      <c r="AL25" s="76" t="str">
        <f>IF(競技者データ入力シート!AD29="", "", 競技者データ入力シート!AD29)</f>
        <v/>
      </c>
      <c r="AM25" s="73" t="str">
        <f>IF(AN25="", "", IF($L25="男", VLOOKUP(AN25, データ!$B$2:$C$101, 2, FALSE), IF($L25="女", VLOOKUP(AN25, データ!$F$2:$H$101, 2, FALSE), "")))</f>
        <v/>
      </c>
      <c r="AN25" s="76" t="str">
        <f>IF(A25="","",IF(競技者データ入力シート!AE29="", "", 競技者データ入力シート!AE29))</f>
        <v/>
      </c>
      <c r="AO25" s="76" t="str">
        <f>IF(競技者データ入力シート!AF29="", "", 競技者データ入力シート!AF29)</f>
        <v/>
      </c>
      <c r="AP25" s="76" t="str">
        <f>IF(競技者データ入力シート!AH29="", "", 競技者データ入力シート!AH29)</f>
        <v/>
      </c>
      <c r="AQ25" s="76" t="str">
        <f>IF(競技者データ入力シート!AI29="", "", 競技者データ入力シート!AI29)</f>
        <v/>
      </c>
      <c r="AR25" s="75" t="str">
        <f>IF(AS25="", "", IF($L25="男", VLOOKUP(AS25, データ!$B$2:$C$101, 2, FALSE), IF($L25="女", VLOOKUP(AS25, データ!$F$2:$H$101, 2, FALSE), "")))</f>
        <v/>
      </c>
      <c r="AS25" s="76" t="str">
        <f>IF(A25="","",IF(競技者データ入力シート!AJ29="", "", 競技者データ入力シート!AJ29))</f>
        <v/>
      </c>
      <c r="AT25" s="76" t="str">
        <f>IF(競技者データ入力シート!AK29="", "", 競技者データ入力シート!AK29)</f>
        <v/>
      </c>
      <c r="AU25" s="76" t="str">
        <f>IF(競技者データ入力シート!AM29="", "", 競技者データ入力シート!AM29)</f>
        <v/>
      </c>
      <c r="AV25" s="76" t="str">
        <f>IF(競技者データ入力シート!AN29="", "", 競技者データ入力シート!AN29)</f>
        <v/>
      </c>
      <c r="AW25" s="76" t="str">
        <f t="shared" si="4"/>
        <v/>
      </c>
      <c r="AY25" s="73">
        <v>23</v>
      </c>
      <c r="AZ25" s="73" t="s">
        <v>91</v>
      </c>
      <c r="BA25" s="224">
        <f t="shared" si="5"/>
        <v>0</v>
      </c>
      <c r="BB25" s="225">
        <f t="shared" si="6"/>
        <v>0</v>
      </c>
      <c r="BC25" s="224">
        <f t="shared" si="7"/>
        <v>0</v>
      </c>
      <c r="BD25" s="225">
        <f t="shared" si="8"/>
        <v>0</v>
      </c>
      <c r="BE25" s="224">
        <f t="shared" si="9"/>
        <v>0</v>
      </c>
      <c r="BF25" s="225">
        <f t="shared" si="10"/>
        <v>0</v>
      </c>
      <c r="BG25" s="224">
        <f t="shared" si="11"/>
        <v>0</v>
      </c>
      <c r="BH25" s="225">
        <f t="shared" si="12"/>
        <v>0</v>
      </c>
      <c r="BI25" s="73">
        <f t="shared" si="13"/>
        <v>0</v>
      </c>
      <c r="BJ25" s="73">
        <f t="shared" si="14"/>
        <v>0</v>
      </c>
    </row>
    <row r="26" spans="1:62">
      <c r="A26" s="75" t="str">
        <f>競技者データ入力シート!A30</f>
        <v/>
      </c>
      <c r="B26" s="75" t="str">
        <f>IF(競技者データ入力シート!B30="", "", 競技者データ入力シート!B30)</f>
        <v/>
      </c>
      <c r="C26" s="76" t="str">
        <f>IF(競技者データ入力シート!C30="", "", 競技者データ入力シート!C30)</f>
        <v/>
      </c>
      <c r="D26" s="76" t="str">
        <f>IF(競技者データ入力シート!D30="", "", 競技者データ入力シート!D30)</f>
        <v/>
      </c>
      <c r="E26" s="76" t="str">
        <f t="shared" si="0"/>
        <v/>
      </c>
      <c r="F26" s="76" t="str">
        <f t="shared" si="1"/>
        <v/>
      </c>
      <c r="G26" s="76" t="str">
        <f t="shared" si="2"/>
        <v/>
      </c>
      <c r="H26" s="76" t="str">
        <f t="shared" si="3"/>
        <v/>
      </c>
      <c r="I26" s="76" t="str">
        <f>IF(競技者データ入力シート!G30="", "", 競技者データ入力シート!G30)</f>
        <v/>
      </c>
      <c r="J26" s="76" t="str">
        <f>IF(競技者データ入力シート!E30="", "", 競技者データ入力シート!E30)</f>
        <v/>
      </c>
      <c r="K26" s="76" t="str">
        <f>IF(競技者データ入力シート!F30="", "", 競技者データ入力シート!F30)</f>
        <v/>
      </c>
      <c r="L26" s="76" t="str">
        <f>IF(競技者データ入力シート!I30="", "", 競技者データ入力シート!I30)</f>
        <v/>
      </c>
      <c r="M26" s="75" t="str">
        <f>IF(競技者データ入力シート!J30="", "", 競技者データ入力シート!J30)</f>
        <v/>
      </c>
      <c r="N26" s="75" t="str">
        <f>IF(競技者データ入力シート!K30="", "", 競技者データ入力シート!K30)</f>
        <v/>
      </c>
      <c r="O26" s="75" t="str">
        <f>IF(競技者データ入力シート!L30="", "", 競技者データ入力シート!L30)</f>
        <v/>
      </c>
      <c r="P26" s="76" t="str">
        <f>IF(競技者データ入力シート!M30="", "", 競技者データ入力シート!M30)</f>
        <v/>
      </c>
      <c r="Q26" s="75" t="str">
        <f>IF(A26="","",競技者データ入力シート!$U$1)</f>
        <v/>
      </c>
      <c r="R26" s="76" t="str">
        <f>IF(Q26="", "",'大会申込一覧表(印刷して提出)'!$P$6)</f>
        <v/>
      </c>
      <c r="S26" s="76" t="str">
        <f>IF(Q26="", "", '大会申込一覧表(印刷して提出)'!$E$6)</f>
        <v/>
      </c>
      <c r="T26" s="76" t="str">
        <f>IF(Q26="", "", 競技者データ入力シート!#REF!)</f>
        <v/>
      </c>
      <c r="U26" s="76" t="str">
        <f>IF(Q26="", "",'大会申込一覧表(印刷して提出)'!$P$5)</f>
        <v/>
      </c>
      <c r="V26" s="76" t="str">
        <f>IF(競技者データ入力シート!N30="", "", 競技者データ入力シート!N30)</f>
        <v/>
      </c>
      <c r="W26" s="76" t="str">
        <f>IF(競技者データ入力シート!O30="", "", 競技者データ入力シート!O30)</f>
        <v/>
      </c>
      <c r="X26" s="73" t="str">
        <f>IF(Y26="", "", IF($L26="男", VLOOKUP(Y26, データ!$B$2:$C$101, 2, FALSE), IF($L26="女", VLOOKUP(Y26, データ!$F$2:$H$101, 2, FALSE), "")))</f>
        <v/>
      </c>
      <c r="Y26" s="76" t="str">
        <f>IF(A26="","",IF(競技者データ入力シート!P30="", "", 競技者データ入力シート!P30))</f>
        <v/>
      </c>
      <c r="Z26" s="76" t="str">
        <f>IF(競技者データ入力シート!Q30="", "", 競技者データ入力シート!Q30)</f>
        <v/>
      </c>
      <c r="AA26" s="76" t="str">
        <f>IF(競技者データ入力シート!S30="", "", 競技者データ入力シート!S30)</f>
        <v/>
      </c>
      <c r="AB26" s="76" t="str">
        <f>IF(競技者データ入力シート!T30="", "", 競技者データ入力シート!T30)</f>
        <v/>
      </c>
      <c r="AC26" s="73" t="str">
        <f>IF(AD26="", "", IF($L26="男", VLOOKUP(AD26, データ!$B$2:$C$101, 2, FALSE), IF($L26="女", VLOOKUP(AD26, データ!$F$2:$H$101, 2, FALSE), "")))</f>
        <v/>
      </c>
      <c r="AD26" s="76" t="str">
        <f>IF(A26="","",IF(競技者データ入力シート!U30="", "", 競技者データ入力シート!U30))</f>
        <v/>
      </c>
      <c r="AE26" s="76" t="str">
        <f>IF(競技者データ入力シート!V30="", "", 競技者データ入力シート!V30)</f>
        <v/>
      </c>
      <c r="AF26" s="73" t="str">
        <f>IF(競技者データ入力シート!X30="", "", 競技者データ入力シート!X30)</f>
        <v/>
      </c>
      <c r="AG26" s="76" t="str">
        <f>IF(競技者データ入力シート!Y30="", "", 競技者データ入力シート!Y30)</f>
        <v/>
      </c>
      <c r="AH26" s="73" t="str">
        <f>IF(AI26="", "", IF($L26="男", VLOOKUP(AI26, データ!$B$2:$C$101, 2, FALSE), IF($L26="女", VLOOKUP(AI26, データ!$F$2:$H$101, 2, FALSE), "")))</f>
        <v/>
      </c>
      <c r="AI26" s="76" t="str">
        <f>IF(A26="","",IF(競技者データ入力シート!Z30="", "", 競技者データ入力シート!Z30))</f>
        <v/>
      </c>
      <c r="AJ26" s="76" t="str">
        <f>IF(競技者データ入力シート!AA30="", "", 競技者データ入力シート!AA30)</f>
        <v/>
      </c>
      <c r="AK26" s="76" t="str">
        <f>IF(競技者データ入力シート!AC30="", "", 競技者データ入力シート!AC30)</f>
        <v/>
      </c>
      <c r="AL26" s="76" t="str">
        <f>IF(競技者データ入力シート!AD30="", "", 競技者データ入力シート!AD30)</f>
        <v/>
      </c>
      <c r="AM26" s="73" t="str">
        <f>IF(AN26="", "", IF($L26="男", VLOOKUP(AN26, データ!$B$2:$C$101, 2, FALSE), IF($L26="女", VLOOKUP(AN26, データ!$F$2:$H$101, 2, FALSE), "")))</f>
        <v/>
      </c>
      <c r="AN26" s="76" t="str">
        <f>IF(A26="","",IF(競技者データ入力シート!AE30="", "", 競技者データ入力シート!AE30))</f>
        <v/>
      </c>
      <c r="AO26" s="76" t="str">
        <f>IF(競技者データ入力シート!AF30="", "", 競技者データ入力シート!AF30)</f>
        <v/>
      </c>
      <c r="AP26" s="76" t="str">
        <f>IF(競技者データ入力シート!AH30="", "", 競技者データ入力シート!AH30)</f>
        <v/>
      </c>
      <c r="AQ26" s="76" t="str">
        <f>IF(競技者データ入力シート!AI30="", "", 競技者データ入力シート!AI30)</f>
        <v/>
      </c>
      <c r="AR26" s="75" t="str">
        <f>IF(AS26="", "", IF($L26="男", VLOOKUP(AS26, データ!$B$2:$C$101, 2, FALSE), IF($L26="女", VLOOKUP(AS26, データ!$F$2:$H$101, 2, FALSE), "")))</f>
        <v/>
      </c>
      <c r="AS26" s="76" t="str">
        <f>IF(A26="","",IF(競技者データ入力シート!AJ30="", "", 競技者データ入力シート!AJ30))</f>
        <v/>
      </c>
      <c r="AT26" s="76" t="str">
        <f>IF(競技者データ入力シート!AK30="", "", 競技者データ入力シート!AK30)</f>
        <v/>
      </c>
      <c r="AU26" s="76" t="str">
        <f>IF(競技者データ入力シート!AM30="", "", 競技者データ入力シート!AM30)</f>
        <v/>
      </c>
      <c r="AV26" s="76" t="str">
        <f>IF(競技者データ入力シート!AN30="", "", 競技者データ入力シート!AN30)</f>
        <v/>
      </c>
      <c r="AW26" s="76" t="str">
        <f t="shared" si="4"/>
        <v/>
      </c>
      <c r="AY26" s="73">
        <v>24</v>
      </c>
      <c r="AZ26" s="73" t="s">
        <v>19</v>
      </c>
      <c r="BA26" s="224">
        <f t="shared" si="5"/>
        <v>0</v>
      </c>
      <c r="BB26" s="225">
        <f t="shared" si="6"/>
        <v>0</v>
      </c>
      <c r="BC26" s="224">
        <f t="shared" si="7"/>
        <v>0</v>
      </c>
      <c r="BD26" s="225">
        <f t="shared" si="8"/>
        <v>0</v>
      </c>
      <c r="BE26" s="224">
        <f t="shared" si="9"/>
        <v>0</v>
      </c>
      <c r="BF26" s="225">
        <f t="shared" si="10"/>
        <v>0</v>
      </c>
      <c r="BG26" s="224">
        <f t="shared" si="11"/>
        <v>0</v>
      </c>
      <c r="BH26" s="225">
        <f t="shared" si="12"/>
        <v>0</v>
      </c>
      <c r="BI26" s="73">
        <f t="shared" si="13"/>
        <v>0</v>
      </c>
      <c r="BJ26" s="73">
        <f t="shared" si="14"/>
        <v>0</v>
      </c>
    </row>
    <row r="27" spans="1:62">
      <c r="A27" s="75" t="str">
        <f>競技者データ入力シート!A31</f>
        <v/>
      </c>
      <c r="B27" s="75" t="str">
        <f>IF(競技者データ入力シート!B31="", "", 競技者データ入力シート!B31)</f>
        <v/>
      </c>
      <c r="C27" s="76" t="str">
        <f>IF(競技者データ入力シート!C31="", "", 競技者データ入力シート!C31)</f>
        <v/>
      </c>
      <c r="D27" s="76" t="str">
        <f>IF(競技者データ入力シート!D31="", "", 競技者データ入力シート!D31)</f>
        <v/>
      </c>
      <c r="E27" s="76" t="str">
        <f t="shared" si="0"/>
        <v/>
      </c>
      <c r="F27" s="76" t="str">
        <f t="shared" si="1"/>
        <v/>
      </c>
      <c r="G27" s="76" t="str">
        <f t="shared" si="2"/>
        <v/>
      </c>
      <c r="H27" s="76" t="str">
        <f t="shared" si="3"/>
        <v/>
      </c>
      <c r="I27" s="76" t="str">
        <f>IF(競技者データ入力シート!G31="", "", 競技者データ入力シート!G31)</f>
        <v/>
      </c>
      <c r="J27" s="76" t="str">
        <f>IF(競技者データ入力シート!E31="", "", 競技者データ入力シート!E31)</f>
        <v/>
      </c>
      <c r="K27" s="76" t="str">
        <f>IF(競技者データ入力シート!F31="", "", 競技者データ入力シート!F31)</f>
        <v/>
      </c>
      <c r="L27" s="76" t="str">
        <f>IF(競技者データ入力シート!I31="", "", 競技者データ入力シート!I31)</f>
        <v/>
      </c>
      <c r="M27" s="75" t="str">
        <f>IF(競技者データ入力シート!J31="", "", 競技者データ入力シート!J31)</f>
        <v/>
      </c>
      <c r="N27" s="75" t="str">
        <f>IF(競技者データ入力シート!K31="", "", 競技者データ入力シート!K31)</f>
        <v/>
      </c>
      <c r="O27" s="75" t="str">
        <f>IF(競技者データ入力シート!L31="", "", 競技者データ入力シート!L31)</f>
        <v/>
      </c>
      <c r="P27" s="76" t="str">
        <f>IF(競技者データ入力シート!M31="", "", 競技者データ入力シート!M31)</f>
        <v/>
      </c>
      <c r="Q27" s="75" t="str">
        <f>IF(A27="","",競技者データ入力シート!$U$1)</f>
        <v/>
      </c>
      <c r="R27" s="76" t="str">
        <f>IF(Q27="", "",'大会申込一覧表(印刷して提出)'!$P$6)</f>
        <v/>
      </c>
      <c r="S27" s="76" t="str">
        <f>IF(Q27="", "", '大会申込一覧表(印刷して提出)'!$E$6)</f>
        <v/>
      </c>
      <c r="T27" s="76" t="str">
        <f>IF(Q27="", "", 競技者データ入力シート!#REF!)</f>
        <v/>
      </c>
      <c r="U27" s="76" t="str">
        <f>IF(Q27="", "",'大会申込一覧表(印刷して提出)'!$P$5)</f>
        <v/>
      </c>
      <c r="V27" s="76" t="str">
        <f>IF(競技者データ入力シート!N31="", "", 競技者データ入力シート!N31)</f>
        <v/>
      </c>
      <c r="W27" s="76" t="str">
        <f>IF(競技者データ入力シート!O31="", "", 競技者データ入力シート!O31)</f>
        <v/>
      </c>
      <c r="X27" s="73" t="str">
        <f>IF(Y27="", "", IF($L27="男", VLOOKUP(Y27, データ!$B$2:$C$101, 2, FALSE), IF($L27="女", VLOOKUP(Y27, データ!$F$2:$H$101, 2, FALSE), "")))</f>
        <v/>
      </c>
      <c r="Y27" s="76" t="str">
        <f>IF(A27="","",IF(競技者データ入力シート!P31="", "", 競技者データ入力シート!P31))</f>
        <v/>
      </c>
      <c r="Z27" s="76" t="str">
        <f>IF(競技者データ入力シート!Q31="", "", 競技者データ入力シート!Q31)</f>
        <v/>
      </c>
      <c r="AA27" s="76" t="str">
        <f>IF(競技者データ入力シート!S31="", "", 競技者データ入力シート!S31)</f>
        <v/>
      </c>
      <c r="AB27" s="76" t="str">
        <f>IF(競技者データ入力シート!T31="", "", 競技者データ入力シート!T31)</f>
        <v/>
      </c>
      <c r="AC27" s="73" t="str">
        <f>IF(AD27="", "", IF($L27="男", VLOOKUP(AD27, データ!$B$2:$C$101, 2, FALSE), IF($L27="女", VLOOKUP(AD27, データ!$F$2:$H$101, 2, FALSE), "")))</f>
        <v/>
      </c>
      <c r="AD27" s="76" t="str">
        <f>IF(A27="","",IF(競技者データ入力シート!U31="", "", 競技者データ入力シート!U31))</f>
        <v/>
      </c>
      <c r="AE27" s="76" t="str">
        <f>IF(競技者データ入力シート!V31="", "", 競技者データ入力シート!V31)</f>
        <v/>
      </c>
      <c r="AF27" s="73" t="str">
        <f>IF(競技者データ入力シート!X31="", "", 競技者データ入力シート!X31)</f>
        <v/>
      </c>
      <c r="AG27" s="76" t="str">
        <f>IF(競技者データ入力シート!Y31="", "", 競技者データ入力シート!Y31)</f>
        <v/>
      </c>
      <c r="AH27" s="73" t="str">
        <f>IF(AI27="", "", IF($L27="男", VLOOKUP(AI27, データ!$B$2:$C$101, 2, FALSE), IF($L27="女", VLOOKUP(AI27, データ!$F$2:$H$101, 2, FALSE), "")))</f>
        <v/>
      </c>
      <c r="AI27" s="76" t="str">
        <f>IF(A27="","",IF(競技者データ入力シート!Z31="", "", 競技者データ入力シート!Z31))</f>
        <v/>
      </c>
      <c r="AJ27" s="76" t="str">
        <f>IF(競技者データ入力シート!AA31="", "", 競技者データ入力シート!AA31)</f>
        <v/>
      </c>
      <c r="AK27" s="76" t="str">
        <f>IF(競技者データ入力シート!AC31="", "", 競技者データ入力シート!AC31)</f>
        <v/>
      </c>
      <c r="AL27" s="76" t="str">
        <f>IF(競技者データ入力シート!AD31="", "", 競技者データ入力シート!AD31)</f>
        <v/>
      </c>
      <c r="AM27" s="73" t="str">
        <f>IF(AN27="", "", IF($L27="男", VLOOKUP(AN27, データ!$B$2:$C$101, 2, FALSE), IF($L27="女", VLOOKUP(AN27, データ!$F$2:$H$101, 2, FALSE), "")))</f>
        <v/>
      </c>
      <c r="AN27" s="76" t="str">
        <f>IF(A27="","",IF(競技者データ入力シート!AE31="", "", 競技者データ入力シート!AE31))</f>
        <v/>
      </c>
      <c r="AO27" s="76" t="str">
        <f>IF(競技者データ入力シート!AF31="", "", 競技者データ入力シート!AF31)</f>
        <v/>
      </c>
      <c r="AP27" s="76" t="str">
        <f>IF(競技者データ入力シート!AH31="", "", 競技者データ入力シート!AH31)</f>
        <v/>
      </c>
      <c r="AQ27" s="76" t="str">
        <f>IF(競技者データ入力シート!AI31="", "", 競技者データ入力シート!AI31)</f>
        <v/>
      </c>
      <c r="AR27" s="75" t="str">
        <f>IF(AS27="", "", IF($L27="男", VLOOKUP(AS27, データ!$B$2:$C$101, 2, FALSE), IF($L27="女", VLOOKUP(AS27, データ!$F$2:$H$101, 2, FALSE), "")))</f>
        <v/>
      </c>
      <c r="AS27" s="76" t="str">
        <f>IF(A27="","",IF(競技者データ入力シート!AJ31="", "", 競技者データ入力シート!AJ31))</f>
        <v/>
      </c>
      <c r="AT27" s="76" t="str">
        <f>IF(競技者データ入力シート!AK31="", "", 競技者データ入力シート!AK31)</f>
        <v/>
      </c>
      <c r="AU27" s="76" t="str">
        <f>IF(競技者データ入力シート!AM31="", "", 競技者データ入力シート!AM31)</f>
        <v/>
      </c>
      <c r="AV27" s="76" t="str">
        <f>IF(競技者データ入力シート!AN31="", "", 競技者データ入力シート!AN31)</f>
        <v/>
      </c>
      <c r="AW27" s="76" t="str">
        <f t="shared" si="4"/>
        <v/>
      </c>
      <c r="AY27" s="73">
        <v>25</v>
      </c>
      <c r="AZ27" s="73" t="s">
        <v>20</v>
      </c>
      <c r="BA27" s="224">
        <f t="shared" si="5"/>
        <v>0</v>
      </c>
      <c r="BB27" s="225">
        <f t="shared" si="6"/>
        <v>0</v>
      </c>
      <c r="BC27" s="224">
        <f t="shared" si="7"/>
        <v>0</v>
      </c>
      <c r="BD27" s="225">
        <f t="shared" si="8"/>
        <v>0</v>
      </c>
      <c r="BE27" s="224">
        <f t="shared" si="9"/>
        <v>0</v>
      </c>
      <c r="BF27" s="225">
        <f t="shared" si="10"/>
        <v>0</v>
      </c>
      <c r="BG27" s="224">
        <f t="shared" si="11"/>
        <v>0</v>
      </c>
      <c r="BH27" s="225">
        <f t="shared" si="12"/>
        <v>0</v>
      </c>
      <c r="BI27" s="73">
        <f t="shared" si="13"/>
        <v>0</v>
      </c>
      <c r="BJ27" s="73">
        <f t="shared" si="14"/>
        <v>0</v>
      </c>
    </row>
    <row r="28" spans="1:62">
      <c r="A28" s="75" t="str">
        <f>競技者データ入力シート!A32</f>
        <v/>
      </c>
      <c r="B28" s="75" t="str">
        <f>IF(競技者データ入力シート!B32="", "", 競技者データ入力シート!B32)</f>
        <v/>
      </c>
      <c r="C28" s="76" t="str">
        <f>IF(競技者データ入力シート!C32="", "", 競技者データ入力シート!C32)</f>
        <v/>
      </c>
      <c r="D28" s="76" t="str">
        <f>IF(競技者データ入力シート!D32="", "", 競技者データ入力シート!D32)</f>
        <v/>
      </c>
      <c r="E28" s="76" t="str">
        <f t="shared" si="0"/>
        <v/>
      </c>
      <c r="F28" s="76" t="str">
        <f t="shared" si="1"/>
        <v/>
      </c>
      <c r="G28" s="76" t="str">
        <f t="shared" si="2"/>
        <v/>
      </c>
      <c r="H28" s="76" t="str">
        <f t="shared" si="3"/>
        <v/>
      </c>
      <c r="I28" s="76" t="str">
        <f>IF(競技者データ入力シート!G32="", "", 競技者データ入力シート!G32)</f>
        <v/>
      </c>
      <c r="J28" s="76" t="str">
        <f>IF(競技者データ入力シート!E32="", "", 競技者データ入力シート!E32)</f>
        <v/>
      </c>
      <c r="K28" s="76" t="str">
        <f>IF(競技者データ入力シート!F32="", "", 競技者データ入力シート!F32)</f>
        <v/>
      </c>
      <c r="L28" s="76" t="str">
        <f>IF(競技者データ入力シート!I32="", "", 競技者データ入力シート!I32)</f>
        <v/>
      </c>
      <c r="M28" s="75" t="str">
        <f>IF(競技者データ入力シート!J32="", "", 競技者データ入力シート!J32)</f>
        <v/>
      </c>
      <c r="N28" s="75" t="str">
        <f>IF(競技者データ入力シート!K32="", "", 競技者データ入力シート!K32)</f>
        <v/>
      </c>
      <c r="O28" s="75" t="str">
        <f>IF(競技者データ入力シート!L32="", "", 競技者データ入力シート!L32)</f>
        <v/>
      </c>
      <c r="P28" s="76" t="str">
        <f>IF(競技者データ入力シート!M32="", "", 競技者データ入力シート!M32)</f>
        <v/>
      </c>
      <c r="Q28" s="75" t="str">
        <f>IF(A28="","",競技者データ入力シート!$U$1)</f>
        <v/>
      </c>
      <c r="R28" s="76" t="str">
        <f>IF(Q28="", "",'大会申込一覧表(印刷して提出)'!$P$6)</f>
        <v/>
      </c>
      <c r="S28" s="76" t="str">
        <f>IF(Q28="", "", '大会申込一覧表(印刷して提出)'!$E$6)</f>
        <v/>
      </c>
      <c r="T28" s="76" t="str">
        <f>IF(Q28="", "", 競技者データ入力シート!#REF!)</f>
        <v/>
      </c>
      <c r="U28" s="76" t="str">
        <f>IF(Q28="", "",'大会申込一覧表(印刷して提出)'!$P$5)</f>
        <v/>
      </c>
      <c r="V28" s="76" t="str">
        <f>IF(競技者データ入力シート!N32="", "", 競技者データ入力シート!N32)</f>
        <v/>
      </c>
      <c r="W28" s="76" t="str">
        <f>IF(競技者データ入力シート!O32="", "", 競技者データ入力シート!O32)</f>
        <v/>
      </c>
      <c r="X28" s="73" t="str">
        <f>IF(Y28="", "", IF($L28="男", VLOOKUP(Y28, データ!$B$2:$C$101, 2, FALSE), IF($L28="女", VLOOKUP(Y28, データ!$F$2:$H$101, 2, FALSE), "")))</f>
        <v/>
      </c>
      <c r="Y28" s="76" t="str">
        <f>IF(A28="","",IF(競技者データ入力シート!P32="", "", 競技者データ入力シート!P32))</f>
        <v/>
      </c>
      <c r="Z28" s="76" t="str">
        <f>IF(競技者データ入力シート!Q32="", "", 競技者データ入力シート!Q32)</f>
        <v/>
      </c>
      <c r="AA28" s="76" t="str">
        <f>IF(競技者データ入力シート!S32="", "", 競技者データ入力シート!S32)</f>
        <v/>
      </c>
      <c r="AB28" s="76" t="str">
        <f>IF(競技者データ入力シート!T32="", "", 競技者データ入力シート!T32)</f>
        <v/>
      </c>
      <c r="AC28" s="73" t="str">
        <f>IF(AD28="", "", IF($L28="男", VLOOKUP(AD28, データ!$B$2:$C$101, 2, FALSE), IF($L28="女", VLOOKUP(AD28, データ!$F$2:$H$101, 2, FALSE), "")))</f>
        <v/>
      </c>
      <c r="AD28" s="76" t="str">
        <f>IF(A28="","",IF(競技者データ入力シート!U32="", "", 競技者データ入力シート!U32))</f>
        <v/>
      </c>
      <c r="AE28" s="76" t="str">
        <f>IF(競技者データ入力シート!V32="", "", 競技者データ入力シート!V32)</f>
        <v/>
      </c>
      <c r="AF28" s="73" t="str">
        <f>IF(競技者データ入力シート!X32="", "", 競技者データ入力シート!X32)</f>
        <v/>
      </c>
      <c r="AG28" s="76" t="str">
        <f>IF(競技者データ入力シート!Y32="", "", 競技者データ入力シート!Y32)</f>
        <v/>
      </c>
      <c r="AH28" s="73" t="str">
        <f>IF(AI28="", "", IF($L28="男", VLOOKUP(AI28, データ!$B$2:$C$101, 2, FALSE), IF($L28="女", VLOOKUP(AI28, データ!$F$2:$H$101, 2, FALSE), "")))</f>
        <v/>
      </c>
      <c r="AI28" s="76" t="str">
        <f>IF(A28="","",IF(競技者データ入力シート!Z32="", "", 競技者データ入力シート!Z32))</f>
        <v/>
      </c>
      <c r="AJ28" s="76" t="str">
        <f>IF(競技者データ入力シート!AA32="", "", 競技者データ入力シート!AA32)</f>
        <v/>
      </c>
      <c r="AK28" s="76" t="str">
        <f>IF(競技者データ入力シート!AC32="", "", 競技者データ入力シート!AC32)</f>
        <v/>
      </c>
      <c r="AL28" s="76" t="str">
        <f>IF(競技者データ入力シート!AD32="", "", 競技者データ入力シート!AD32)</f>
        <v/>
      </c>
      <c r="AM28" s="73" t="str">
        <f>IF(AN28="", "", IF($L28="男", VLOOKUP(AN28, データ!$B$2:$C$101, 2, FALSE), IF($L28="女", VLOOKUP(AN28, データ!$F$2:$H$101, 2, FALSE), "")))</f>
        <v/>
      </c>
      <c r="AN28" s="76" t="str">
        <f>IF(A28="","",IF(競技者データ入力シート!AE32="", "", 競技者データ入力シート!AE32))</f>
        <v/>
      </c>
      <c r="AO28" s="76" t="str">
        <f>IF(競技者データ入力シート!AF32="", "", 競技者データ入力シート!AF32)</f>
        <v/>
      </c>
      <c r="AP28" s="76" t="str">
        <f>IF(競技者データ入力シート!AH32="", "", 競技者データ入力シート!AH32)</f>
        <v/>
      </c>
      <c r="AQ28" s="76" t="str">
        <f>IF(競技者データ入力シート!AI32="", "", 競技者データ入力シート!AI32)</f>
        <v/>
      </c>
      <c r="AR28" s="75" t="str">
        <f>IF(AS28="", "", IF($L28="男", VLOOKUP(AS28, データ!$B$2:$C$101, 2, FALSE), IF($L28="女", VLOOKUP(AS28, データ!$F$2:$H$101, 2, FALSE), "")))</f>
        <v/>
      </c>
      <c r="AS28" s="76" t="str">
        <f>IF(A28="","",IF(競技者データ入力シート!AJ32="", "", 競技者データ入力シート!AJ32))</f>
        <v/>
      </c>
      <c r="AT28" s="76" t="str">
        <f>IF(競技者データ入力シート!AK32="", "", 競技者データ入力シート!AK32)</f>
        <v/>
      </c>
      <c r="AU28" s="76" t="str">
        <f>IF(競技者データ入力シート!AM32="", "", 競技者データ入力シート!AM32)</f>
        <v/>
      </c>
      <c r="AV28" s="76" t="str">
        <f>IF(競技者データ入力シート!AN32="", "", 競技者データ入力シート!AN32)</f>
        <v/>
      </c>
      <c r="AW28" s="76" t="str">
        <f t="shared" si="4"/>
        <v/>
      </c>
      <c r="AY28" s="73">
        <v>26</v>
      </c>
      <c r="AZ28" s="73" t="s">
        <v>32</v>
      </c>
      <c r="BA28" s="224">
        <f t="shared" si="5"/>
        <v>0</v>
      </c>
      <c r="BB28" s="225">
        <f t="shared" si="6"/>
        <v>0</v>
      </c>
      <c r="BC28" s="224">
        <f t="shared" si="7"/>
        <v>0</v>
      </c>
      <c r="BD28" s="225">
        <f t="shared" si="8"/>
        <v>0</v>
      </c>
      <c r="BE28" s="224">
        <f t="shared" si="9"/>
        <v>0</v>
      </c>
      <c r="BF28" s="225">
        <f t="shared" si="10"/>
        <v>0</v>
      </c>
      <c r="BG28" s="224">
        <f t="shared" si="11"/>
        <v>0</v>
      </c>
      <c r="BH28" s="225">
        <f t="shared" si="12"/>
        <v>0</v>
      </c>
      <c r="BI28" s="73">
        <f t="shared" si="13"/>
        <v>0</v>
      </c>
      <c r="BJ28" s="73">
        <f t="shared" si="14"/>
        <v>0</v>
      </c>
    </row>
    <row r="29" spans="1:62">
      <c r="A29" s="75" t="str">
        <f>競技者データ入力シート!A33</f>
        <v/>
      </c>
      <c r="B29" s="75" t="str">
        <f>IF(競技者データ入力シート!B33="", "", 競技者データ入力シート!B33)</f>
        <v/>
      </c>
      <c r="C29" s="76" t="str">
        <f>IF(競技者データ入力シート!C33="", "", 競技者データ入力シート!C33)</f>
        <v/>
      </c>
      <c r="D29" s="76" t="str">
        <f>IF(競技者データ入力シート!D33="", "", 競技者データ入力シート!D33)</f>
        <v/>
      </c>
      <c r="E29" s="76" t="str">
        <f t="shared" si="0"/>
        <v/>
      </c>
      <c r="F29" s="76" t="str">
        <f t="shared" si="1"/>
        <v/>
      </c>
      <c r="G29" s="76" t="str">
        <f t="shared" si="2"/>
        <v/>
      </c>
      <c r="H29" s="76" t="str">
        <f t="shared" si="3"/>
        <v/>
      </c>
      <c r="I29" s="76" t="str">
        <f>IF(競技者データ入力シート!G33="", "", 競技者データ入力シート!G33)</f>
        <v/>
      </c>
      <c r="J29" s="76" t="str">
        <f>IF(競技者データ入力シート!E33="", "", 競技者データ入力シート!E33)</f>
        <v/>
      </c>
      <c r="K29" s="76" t="str">
        <f>IF(競技者データ入力シート!F33="", "", 競技者データ入力シート!F33)</f>
        <v/>
      </c>
      <c r="L29" s="76" t="str">
        <f>IF(競技者データ入力シート!I33="", "", 競技者データ入力シート!I33)</f>
        <v/>
      </c>
      <c r="M29" s="75" t="str">
        <f>IF(競技者データ入力シート!J33="", "", 競技者データ入力シート!J33)</f>
        <v/>
      </c>
      <c r="N29" s="75" t="str">
        <f>IF(競技者データ入力シート!K33="", "", 競技者データ入力シート!K33)</f>
        <v/>
      </c>
      <c r="O29" s="75" t="str">
        <f>IF(競技者データ入力シート!L33="", "", 競技者データ入力シート!L33)</f>
        <v/>
      </c>
      <c r="P29" s="76" t="str">
        <f>IF(競技者データ入力シート!M33="", "", 競技者データ入力シート!M33)</f>
        <v/>
      </c>
      <c r="Q29" s="75" t="str">
        <f>IF(A29="","",競技者データ入力シート!$U$1)</f>
        <v/>
      </c>
      <c r="R29" s="76" t="str">
        <f>IF(Q29="", "",'大会申込一覧表(印刷して提出)'!$P$6)</f>
        <v/>
      </c>
      <c r="S29" s="76" t="str">
        <f>IF(Q29="", "", '大会申込一覧表(印刷して提出)'!$E$6)</f>
        <v/>
      </c>
      <c r="T29" s="76" t="str">
        <f>IF(Q29="", "", 競技者データ入力シート!#REF!)</f>
        <v/>
      </c>
      <c r="U29" s="76" t="str">
        <f>IF(Q29="", "",'大会申込一覧表(印刷して提出)'!$P$5)</f>
        <v/>
      </c>
      <c r="V29" s="76" t="str">
        <f>IF(競技者データ入力シート!N33="", "", 競技者データ入力シート!N33)</f>
        <v/>
      </c>
      <c r="W29" s="76" t="str">
        <f>IF(競技者データ入力シート!O33="", "", 競技者データ入力シート!O33)</f>
        <v/>
      </c>
      <c r="X29" s="73" t="str">
        <f>IF(Y29="", "", IF($L29="男", VLOOKUP(Y29, データ!$B$2:$C$101, 2, FALSE), IF($L29="女", VLOOKUP(Y29, データ!$F$2:$H$101, 2, FALSE), "")))</f>
        <v/>
      </c>
      <c r="Y29" s="76" t="str">
        <f>IF(A29="","",IF(競技者データ入力シート!P33="", "", 競技者データ入力シート!P33))</f>
        <v/>
      </c>
      <c r="Z29" s="76" t="str">
        <f>IF(競技者データ入力シート!Q33="", "", 競技者データ入力シート!Q33)</f>
        <v/>
      </c>
      <c r="AA29" s="76" t="str">
        <f>IF(競技者データ入力シート!S33="", "", 競技者データ入力シート!S33)</f>
        <v/>
      </c>
      <c r="AB29" s="76" t="str">
        <f>IF(競技者データ入力シート!T33="", "", 競技者データ入力シート!T33)</f>
        <v/>
      </c>
      <c r="AC29" s="73" t="str">
        <f>IF(AD29="", "", IF($L29="男", VLOOKUP(AD29, データ!$B$2:$C$101, 2, FALSE), IF($L29="女", VLOOKUP(AD29, データ!$F$2:$H$101, 2, FALSE), "")))</f>
        <v/>
      </c>
      <c r="AD29" s="76" t="str">
        <f>IF(A29="","",IF(競技者データ入力シート!U33="", "", 競技者データ入力シート!U33))</f>
        <v/>
      </c>
      <c r="AE29" s="76" t="str">
        <f>IF(競技者データ入力シート!V33="", "", 競技者データ入力シート!V33)</f>
        <v/>
      </c>
      <c r="AF29" s="73" t="str">
        <f>IF(競技者データ入力シート!X33="", "", 競技者データ入力シート!X33)</f>
        <v/>
      </c>
      <c r="AG29" s="76" t="str">
        <f>IF(競技者データ入力シート!Y33="", "", 競技者データ入力シート!Y33)</f>
        <v/>
      </c>
      <c r="AH29" s="73" t="str">
        <f>IF(AI29="", "", IF($L29="男", VLOOKUP(AI29, データ!$B$2:$C$101, 2, FALSE), IF($L29="女", VLOOKUP(AI29, データ!$F$2:$H$101, 2, FALSE), "")))</f>
        <v/>
      </c>
      <c r="AI29" s="76" t="str">
        <f>IF(A29="","",IF(競技者データ入力シート!Z33="", "", 競技者データ入力シート!Z33))</f>
        <v/>
      </c>
      <c r="AJ29" s="76" t="str">
        <f>IF(競技者データ入力シート!AA33="", "", 競技者データ入力シート!AA33)</f>
        <v/>
      </c>
      <c r="AK29" s="76" t="str">
        <f>IF(競技者データ入力シート!AC33="", "", 競技者データ入力シート!AC33)</f>
        <v/>
      </c>
      <c r="AL29" s="76" t="str">
        <f>IF(競技者データ入力シート!AD33="", "", 競技者データ入力シート!AD33)</f>
        <v/>
      </c>
      <c r="AM29" s="73" t="str">
        <f>IF(AN29="", "", IF($L29="男", VLOOKUP(AN29, データ!$B$2:$C$101, 2, FALSE), IF($L29="女", VLOOKUP(AN29, データ!$F$2:$H$101, 2, FALSE), "")))</f>
        <v/>
      </c>
      <c r="AN29" s="76" t="str">
        <f>IF(A29="","",IF(競技者データ入力シート!AE33="", "", 競技者データ入力シート!AE33))</f>
        <v/>
      </c>
      <c r="AO29" s="76" t="str">
        <f>IF(競技者データ入力シート!AF33="", "", 競技者データ入力シート!AF33)</f>
        <v/>
      </c>
      <c r="AP29" s="76" t="str">
        <f>IF(競技者データ入力シート!AH33="", "", 競技者データ入力シート!AH33)</f>
        <v/>
      </c>
      <c r="AQ29" s="76" t="str">
        <f>IF(競技者データ入力シート!AI33="", "", 競技者データ入力シート!AI33)</f>
        <v/>
      </c>
      <c r="AR29" s="75" t="str">
        <f>IF(AS29="", "", IF($L29="男", VLOOKUP(AS29, データ!$B$2:$C$101, 2, FALSE), IF($L29="女", VLOOKUP(AS29, データ!$F$2:$H$101, 2, FALSE), "")))</f>
        <v/>
      </c>
      <c r="AS29" s="76" t="str">
        <f>IF(A29="","",IF(競技者データ入力シート!AJ33="", "", 競技者データ入力シート!AJ33))</f>
        <v/>
      </c>
      <c r="AT29" s="76" t="str">
        <f>IF(競技者データ入力シート!AK33="", "", 競技者データ入力シート!AK33)</f>
        <v/>
      </c>
      <c r="AU29" s="76" t="str">
        <f>IF(競技者データ入力シート!AM33="", "", 競技者データ入力シート!AM33)</f>
        <v/>
      </c>
      <c r="AV29" s="76" t="str">
        <f>IF(競技者データ入力シート!AN33="", "", 競技者データ入力シート!AN33)</f>
        <v/>
      </c>
      <c r="AW29" s="76" t="str">
        <f t="shared" si="4"/>
        <v/>
      </c>
      <c r="AY29" s="73">
        <v>27</v>
      </c>
      <c r="AZ29" s="73" t="s">
        <v>33</v>
      </c>
      <c r="BA29" s="224">
        <f t="shared" si="5"/>
        <v>0</v>
      </c>
      <c r="BB29" s="225">
        <f t="shared" si="6"/>
        <v>0</v>
      </c>
      <c r="BC29" s="224">
        <f t="shared" si="7"/>
        <v>0</v>
      </c>
      <c r="BD29" s="225">
        <f t="shared" si="8"/>
        <v>0</v>
      </c>
      <c r="BE29" s="224">
        <f t="shared" si="9"/>
        <v>0</v>
      </c>
      <c r="BF29" s="225">
        <f t="shared" si="10"/>
        <v>0</v>
      </c>
      <c r="BG29" s="224">
        <f t="shared" si="11"/>
        <v>0</v>
      </c>
      <c r="BH29" s="225">
        <f t="shared" si="12"/>
        <v>0</v>
      </c>
      <c r="BI29" s="73">
        <f t="shared" si="13"/>
        <v>0</v>
      </c>
      <c r="BJ29" s="73">
        <f t="shared" si="14"/>
        <v>0</v>
      </c>
    </row>
    <row r="30" spans="1:62">
      <c r="A30" s="75" t="str">
        <f>競技者データ入力シート!A34</f>
        <v/>
      </c>
      <c r="B30" s="75" t="str">
        <f>IF(競技者データ入力シート!B34="", "", 競技者データ入力シート!B34)</f>
        <v/>
      </c>
      <c r="C30" s="76" t="str">
        <f>IF(競技者データ入力シート!C34="", "", 競技者データ入力シート!C34)</f>
        <v/>
      </c>
      <c r="D30" s="76" t="str">
        <f>IF(競技者データ入力シート!D34="", "", 競技者データ入力シート!D34)</f>
        <v/>
      </c>
      <c r="E30" s="76" t="str">
        <f t="shared" si="0"/>
        <v/>
      </c>
      <c r="F30" s="76" t="str">
        <f t="shared" si="1"/>
        <v/>
      </c>
      <c r="G30" s="76" t="str">
        <f t="shared" si="2"/>
        <v/>
      </c>
      <c r="H30" s="76" t="str">
        <f t="shared" si="3"/>
        <v/>
      </c>
      <c r="I30" s="76" t="str">
        <f>IF(競技者データ入力シート!G34="", "", 競技者データ入力シート!G34)</f>
        <v/>
      </c>
      <c r="J30" s="76" t="str">
        <f>IF(競技者データ入力シート!E34="", "", 競技者データ入力シート!E34)</f>
        <v/>
      </c>
      <c r="K30" s="76" t="str">
        <f>IF(競技者データ入力シート!F34="", "", 競技者データ入力シート!F34)</f>
        <v/>
      </c>
      <c r="L30" s="76" t="str">
        <f>IF(競技者データ入力シート!I34="", "", 競技者データ入力シート!I34)</f>
        <v/>
      </c>
      <c r="M30" s="75" t="str">
        <f>IF(競技者データ入力シート!J34="", "", 競技者データ入力シート!J34)</f>
        <v/>
      </c>
      <c r="N30" s="75" t="str">
        <f>IF(競技者データ入力シート!K34="", "", 競技者データ入力シート!K34)</f>
        <v/>
      </c>
      <c r="O30" s="75" t="str">
        <f>IF(競技者データ入力シート!L34="", "", 競技者データ入力シート!L34)</f>
        <v/>
      </c>
      <c r="P30" s="76" t="str">
        <f>IF(競技者データ入力シート!M34="", "", 競技者データ入力シート!M34)</f>
        <v/>
      </c>
      <c r="Q30" s="75" t="str">
        <f>IF(A30="","",競技者データ入力シート!$U$1)</f>
        <v/>
      </c>
      <c r="R30" s="76" t="str">
        <f>IF(Q30="", "",'大会申込一覧表(印刷して提出)'!$P$6)</f>
        <v/>
      </c>
      <c r="S30" s="76" t="str">
        <f>IF(Q30="", "", '大会申込一覧表(印刷して提出)'!$E$6)</f>
        <v/>
      </c>
      <c r="T30" s="76" t="str">
        <f>IF(Q30="", "", 競技者データ入力シート!#REF!)</f>
        <v/>
      </c>
      <c r="U30" s="76" t="str">
        <f>IF(Q30="", "",'大会申込一覧表(印刷して提出)'!$P$5)</f>
        <v/>
      </c>
      <c r="V30" s="76" t="str">
        <f>IF(競技者データ入力シート!N34="", "", 競技者データ入力シート!N34)</f>
        <v/>
      </c>
      <c r="W30" s="76" t="str">
        <f>IF(競技者データ入力シート!O34="", "", 競技者データ入力シート!O34)</f>
        <v/>
      </c>
      <c r="X30" s="73" t="str">
        <f>IF(Y30="", "", IF($L30="男", VLOOKUP(Y30, データ!$B$2:$C$101, 2, FALSE), IF($L30="女", VLOOKUP(Y30, データ!$F$2:$H$101, 2, FALSE), "")))</f>
        <v/>
      </c>
      <c r="Y30" s="76" t="str">
        <f>IF(A30="","",IF(競技者データ入力シート!P34="", "", 競技者データ入力シート!P34))</f>
        <v/>
      </c>
      <c r="Z30" s="76" t="str">
        <f>IF(競技者データ入力シート!Q34="", "", 競技者データ入力シート!Q34)</f>
        <v/>
      </c>
      <c r="AA30" s="76" t="str">
        <f>IF(競技者データ入力シート!S34="", "", 競技者データ入力シート!S34)</f>
        <v/>
      </c>
      <c r="AB30" s="76" t="str">
        <f>IF(競技者データ入力シート!T34="", "", 競技者データ入力シート!T34)</f>
        <v/>
      </c>
      <c r="AC30" s="73" t="str">
        <f>IF(AD30="", "", IF($L30="男", VLOOKUP(AD30, データ!$B$2:$C$101, 2, FALSE), IF($L30="女", VLOOKUP(AD30, データ!$F$2:$H$101, 2, FALSE), "")))</f>
        <v/>
      </c>
      <c r="AD30" s="76" t="str">
        <f>IF(A30="","",IF(競技者データ入力シート!U34="", "", 競技者データ入力シート!U34))</f>
        <v/>
      </c>
      <c r="AE30" s="76" t="str">
        <f>IF(競技者データ入力シート!V34="", "", 競技者データ入力シート!V34)</f>
        <v/>
      </c>
      <c r="AF30" s="73" t="str">
        <f>IF(競技者データ入力シート!X34="", "", 競技者データ入力シート!X34)</f>
        <v/>
      </c>
      <c r="AG30" s="76" t="str">
        <f>IF(競技者データ入力シート!Y34="", "", 競技者データ入力シート!Y34)</f>
        <v/>
      </c>
      <c r="AH30" s="73" t="str">
        <f>IF(AI30="", "", IF($L30="男", VLOOKUP(AI30, データ!$B$2:$C$101, 2, FALSE), IF($L30="女", VLOOKUP(AI30, データ!$F$2:$H$101, 2, FALSE), "")))</f>
        <v/>
      </c>
      <c r="AI30" s="76" t="str">
        <f>IF(A30="","",IF(競技者データ入力シート!Z34="", "", 競技者データ入力シート!Z34))</f>
        <v/>
      </c>
      <c r="AJ30" s="76" t="str">
        <f>IF(競技者データ入力シート!AA34="", "", 競技者データ入力シート!AA34)</f>
        <v/>
      </c>
      <c r="AK30" s="76" t="str">
        <f>IF(競技者データ入力シート!AC34="", "", 競技者データ入力シート!AC34)</f>
        <v/>
      </c>
      <c r="AL30" s="76" t="str">
        <f>IF(競技者データ入力シート!AD34="", "", 競技者データ入力シート!AD34)</f>
        <v/>
      </c>
      <c r="AM30" s="73" t="str">
        <f>IF(AN30="", "", IF($L30="男", VLOOKUP(AN30, データ!$B$2:$C$101, 2, FALSE), IF($L30="女", VLOOKUP(AN30, データ!$F$2:$H$101, 2, FALSE), "")))</f>
        <v/>
      </c>
      <c r="AN30" s="76" t="str">
        <f>IF(A30="","",IF(競技者データ入力シート!AE34="", "", 競技者データ入力シート!AE34))</f>
        <v/>
      </c>
      <c r="AO30" s="76" t="str">
        <f>IF(競技者データ入力シート!AF34="", "", 競技者データ入力シート!AF34)</f>
        <v/>
      </c>
      <c r="AP30" s="76" t="str">
        <f>IF(競技者データ入力シート!AH34="", "", 競技者データ入力シート!AH34)</f>
        <v/>
      </c>
      <c r="AQ30" s="76" t="str">
        <f>IF(競技者データ入力シート!AI34="", "", 競技者データ入力シート!AI34)</f>
        <v/>
      </c>
      <c r="AR30" s="75" t="str">
        <f>IF(AS30="", "", IF($L30="男", VLOOKUP(AS30, データ!$B$2:$C$101, 2, FALSE), IF($L30="女", VLOOKUP(AS30, データ!$F$2:$H$101, 2, FALSE), "")))</f>
        <v/>
      </c>
      <c r="AS30" s="76" t="str">
        <f>IF(A30="","",IF(競技者データ入力シート!AJ34="", "", 競技者データ入力シート!AJ34))</f>
        <v/>
      </c>
      <c r="AT30" s="76" t="str">
        <f>IF(競技者データ入力シート!AK34="", "", 競技者データ入力シート!AK34)</f>
        <v/>
      </c>
      <c r="AU30" s="76" t="str">
        <f>IF(競技者データ入力シート!AM34="", "", 競技者データ入力シート!AM34)</f>
        <v/>
      </c>
      <c r="AV30" s="76" t="str">
        <f>IF(競技者データ入力シート!AN34="", "", 競技者データ入力シート!AN34)</f>
        <v/>
      </c>
      <c r="AW30" s="76" t="str">
        <f t="shared" si="4"/>
        <v/>
      </c>
      <c r="AY30" s="73">
        <v>28</v>
      </c>
      <c r="AZ30" s="73" t="s">
        <v>25</v>
      </c>
      <c r="BA30" s="224">
        <f t="shared" si="5"/>
        <v>0</v>
      </c>
      <c r="BB30" s="225">
        <f t="shared" si="6"/>
        <v>0</v>
      </c>
      <c r="BC30" s="224">
        <f t="shared" si="7"/>
        <v>0</v>
      </c>
      <c r="BD30" s="225">
        <f t="shared" si="8"/>
        <v>0</v>
      </c>
      <c r="BE30" s="224">
        <f t="shared" si="9"/>
        <v>0</v>
      </c>
      <c r="BF30" s="225">
        <f t="shared" si="10"/>
        <v>0</v>
      </c>
      <c r="BG30" s="224">
        <f t="shared" si="11"/>
        <v>0</v>
      </c>
      <c r="BH30" s="225">
        <f t="shared" si="12"/>
        <v>0</v>
      </c>
      <c r="BI30" s="73">
        <f t="shared" si="13"/>
        <v>0</v>
      </c>
      <c r="BJ30" s="73">
        <f t="shared" si="14"/>
        <v>0</v>
      </c>
    </row>
    <row r="31" spans="1:62">
      <c r="A31" s="75" t="str">
        <f>競技者データ入力シート!A35</f>
        <v/>
      </c>
      <c r="B31" s="75" t="str">
        <f>IF(競技者データ入力シート!B35="", "", 競技者データ入力シート!B35)</f>
        <v/>
      </c>
      <c r="C31" s="76" t="str">
        <f>IF(競技者データ入力シート!C35="", "", 競技者データ入力シート!C35)</f>
        <v/>
      </c>
      <c r="D31" s="76" t="str">
        <f>IF(競技者データ入力シート!D35="", "", 競技者データ入力シート!D35)</f>
        <v/>
      </c>
      <c r="E31" s="76" t="str">
        <f t="shared" si="0"/>
        <v/>
      </c>
      <c r="F31" s="76" t="str">
        <f t="shared" si="1"/>
        <v/>
      </c>
      <c r="G31" s="76" t="str">
        <f t="shared" si="2"/>
        <v/>
      </c>
      <c r="H31" s="76" t="str">
        <f t="shared" si="3"/>
        <v/>
      </c>
      <c r="I31" s="76" t="str">
        <f>IF(競技者データ入力シート!G35="", "", 競技者データ入力シート!G35)</f>
        <v/>
      </c>
      <c r="J31" s="76" t="str">
        <f>IF(競技者データ入力シート!E35="", "", 競技者データ入力シート!E35)</f>
        <v/>
      </c>
      <c r="K31" s="76" t="str">
        <f>IF(競技者データ入力シート!F35="", "", 競技者データ入力シート!F35)</f>
        <v/>
      </c>
      <c r="L31" s="76" t="str">
        <f>IF(競技者データ入力シート!I35="", "", 競技者データ入力シート!I35)</f>
        <v/>
      </c>
      <c r="M31" s="75" t="str">
        <f>IF(競技者データ入力シート!J35="", "", 競技者データ入力シート!J35)</f>
        <v/>
      </c>
      <c r="N31" s="75" t="str">
        <f>IF(競技者データ入力シート!K35="", "", 競技者データ入力シート!K35)</f>
        <v/>
      </c>
      <c r="O31" s="75" t="str">
        <f>IF(競技者データ入力シート!L35="", "", 競技者データ入力シート!L35)</f>
        <v/>
      </c>
      <c r="P31" s="76" t="str">
        <f>IF(競技者データ入力シート!M35="", "", 競技者データ入力シート!M35)</f>
        <v/>
      </c>
      <c r="Q31" s="75" t="str">
        <f>IF(A31="","",競技者データ入力シート!$U$1)</f>
        <v/>
      </c>
      <c r="R31" s="76" t="str">
        <f>IF(Q31="", "",'大会申込一覧表(印刷して提出)'!$P$6)</f>
        <v/>
      </c>
      <c r="S31" s="76" t="str">
        <f>IF(Q31="", "", '大会申込一覧表(印刷して提出)'!$E$6)</f>
        <v/>
      </c>
      <c r="T31" s="76" t="str">
        <f>IF(Q31="", "", 競技者データ入力シート!#REF!)</f>
        <v/>
      </c>
      <c r="U31" s="76" t="str">
        <f>IF(Q31="", "",'大会申込一覧表(印刷して提出)'!$P$5)</f>
        <v/>
      </c>
      <c r="V31" s="76" t="str">
        <f>IF(競技者データ入力シート!N35="", "", 競技者データ入力シート!N35)</f>
        <v/>
      </c>
      <c r="W31" s="76" t="str">
        <f>IF(競技者データ入力シート!O35="", "", 競技者データ入力シート!O35)</f>
        <v/>
      </c>
      <c r="X31" s="73" t="str">
        <f>IF(Y31="", "", IF($L31="男", VLOOKUP(Y31, データ!$B$2:$C$101, 2, FALSE), IF($L31="女", VLOOKUP(Y31, データ!$F$2:$H$101, 2, FALSE), "")))</f>
        <v/>
      </c>
      <c r="Y31" s="76" t="str">
        <f>IF(A31="","",IF(競技者データ入力シート!P35="", "", 競技者データ入力シート!P35))</f>
        <v/>
      </c>
      <c r="Z31" s="76" t="str">
        <f>IF(競技者データ入力シート!Q35="", "", 競技者データ入力シート!Q35)</f>
        <v/>
      </c>
      <c r="AA31" s="76" t="str">
        <f>IF(競技者データ入力シート!S35="", "", 競技者データ入力シート!S35)</f>
        <v/>
      </c>
      <c r="AB31" s="76" t="str">
        <f>IF(競技者データ入力シート!T35="", "", 競技者データ入力シート!T35)</f>
        <v/>
      </c>
      <c r="AC31" s="73" t="str">
        <f>IF(AD31="", "", IF($L31="男", VLOOKUP(AD31, データ!$B$2:$C$101, 2, FALSE), IF($L31="女", VLOOKUP(AD31, データ!$F$2:$H$101, 2, FALSE), "")))</f>
        <v/>
      </c>
      <c r="AD31" s="76" t="str">
        <f>IF(A31="","",IF(競技者データ入力シート!U35="", "", 競技者データ入力シート!U35))</f>
        <v/>
      </c>
      <c r="AE31" s="76" t="str">
        <f>IF(競技者データ入力シート!V35="", "", 競技者データ入力シート!V35)</f>
        <v/>
      </c>
      <c r="AF31" s="73" t="str">
        <f>IF(競技者データ入力シート!X35="", "", 競技者データ入力シート!X35)</f>
        <v/>
      </c>
      <c r="AG31" s="76" t="str">
        <f>IF(競技者データ入力シート!Y35="", "", 競技者データ入力シート!Y35)</f>
        <v/>
      </c>
      <c r="AH31" s="73" t="str">
        <f>IF(AI31="", "", IF($L31="男", VLOOKUP(AI31, データ!$B$2:$C$101, 2, FALSE), IF($L31="女", VLOOKUP(AI31, データ!$F$2:$H$101, 2, FALSE), "")))</f>
        <v/>
      </c>
      <c r="AI31" s="76" t="str">
        <f>IF(A31="","",IF(競技者データ入力シート!Z35="", "", 競技者データ入力シート!Z35))</f>
        <v/>
      </c>
      <c r="AJ31" s="76" t="str">
        <f>IF(競技者データ入力シート!AA35="", "", 競技者データ入力シート!AA35)</f>
        <v/>
      </c>
      <c r="AK31" s="76" t="str">
        <f>IF(競技者データ入力シート!AC35="", "", 競技者データ入力シート!AC35)</f>
        <v/>
      </c>
      <c r="AL31" s="76" t="str">
        <f>IF(競技者データ入力シート!AD35="", "", 競技者データ入力シート!AD35)</f>
        <v/>
      </c>
      <c r="AM31" s="73" t="str">
        <f>IF(AN31="", "", IF($L31="男", VLOOKUP(AN31, データ!$B$2:$C$101, 2, FALSE), IF($L31="女", VLOOKUP(AN31, データ!$F$2:$H$101, 2, FALSE), "")))</f>
        <v/>
      </c>
      <c r="AN31" s="76" t="str">
        <f>IF(A31="","",IF(競技者データ入力シート!AE35="", "", 競技者データ入力シート!AE35))</f>
        <v/>
      </c>
      <c r="AO31" s="76" t="str">
        <f>IF(競技者データ入力シート!AF35="", "", 競技者データ入力シート!AF35)</f>
        <v/>
      </c>
      <c r="AP31" s="76" t="str">
        <f>IF(競技者データ入力シート!AH35="", "", 競技者データ入力シート!AH35)</f>
        <v/>
      </c>
      <c r="AQ31" s="76" t="str">
        <f>IF(競技者データ入力シート!AI35="", "", 競技者データ入力シート!AI35)</f>
        <v/>
      </c>
      <c r="AR31" s="75" t="str">
        <f>IF(AS31="", "", IF($L31="男", VLOOKUP(AS31, データ!$B$2:$C$101, 2, FALSE), IF($L31="女", VLOOKUP(AS31, データ!$F$2:$H$101, 2, FALSE), "")))</f>
        <v/>
      </c>
      <c r="AS31" s="76" t="str">
        <f>IF(A31="","",IF(競技者データ入力シート!AJ35="", "", 競技者データ入力シート!AJ35))</f>
        <v/>
      </c>
      <c r="AT31" s="76" t="str">
        <f>IF(競技者データ入力シート!AK35="", "", 競技者データ入力シート!AK35)</f>
        <v/>
      </c>
      <c r="AU31" s="76" t="str">
        <f>IF(競技者データ入力シート!AM35="", "", 競技者データ入力シート!AM35)</f>
        <v/>
      </c>
      <c r="AV31" s="76" t="str">
        <f>IF(競技者データ入力シート!AN35="", "", 競技者データ入力シート!AN35)</f>
        <v/>
      </c>
      <c r="AW31" s="76" t="str">
        <f t="shared" si="4"/>
        <v/>
      </c>
      <c r="AY31" s="73">
        <v>29</v>
      </c>
      <c r="AZ31" s="73" t="s">
        <v>26</v>
      </c>
      <c r="BA31" s="224">
        <f t="shared" si="5"/>
        <v>0</v>
      </c>
      <c r="BB31" s="225">
        <f t="shared" si="6"/>
        <v>0</v>
      </c>
      <c r="BC31" s="224">
        <f t="shared" si="7"/>
        <v>0</v>
      </c>
      <c r="BD31" s="225">
        <f t="shared" si="8"/>
        <v>0</v>
      </c>
      <c r="BE31" s="224">
        <f t="shared" si="9"/>
        <v>0</v>
      </c>
      <c r="BF31" s="225">
        <f t="shared" si="10"/>
        <v>0</v>
      </c>
      <c r="BG31" s="224">
        <f t="shared" si="11"/>
        <v>0</v>
      </c>
      <c r="BH31" s="225">
        <f t="shared" si="12"/>
        <v>0</v>
      </c>
      <c r="BI31" s="73">
        <f t="shared" si="13"/>
        <v>0</v>
      </c>
      <c r="BJ31" s="73">
        <f t="shared" si="14"/>
        <v>0</v>
      </c>
    </row>
    <row r="32" spans="1:62">
      <c r="A32" s="75" t="str">
        <f>競技者データ入力シート!A36</f>
        <v/>
      </c>
      <c r="B32" s="75" t="str">
        <f>IF(競技者データ入力シート!B36="", "", 競技者データ入力シート!B36)</f>
        <v/>
      </c>
      <c r="C32" s="76" t="str">
        <f>IF(競技者データ入力シート!C36="", "", 競技者データ入力シート!C36)</f>
        <v/>
      </c>
      <c r="D32" s="76" t="str">
        <f>IF(競技者データ入力シート!D36="", "", 競技者データ入力シート!D36)</f>
        <v/>
      </c>
      <c r="E32" s="76" t="str">
        <f t="shared" si="0"/>
        <v/>
      </c>
      <c r="F32" s="76" t="str">
        <f t="shared" si="1"/>
        <v/>
      </c>
      <c r="G32" s="76" t="str">
        <f t="shared" si="2"/>
        <v/>
      </c>
      <c r="H32" s="76" t="str">
        <f t="shared" si="3"/>
        <v/>
      </c>
      <c r="I32" s="76" t="str">
        <f>IF(競技者データ入力シート!G36="", "", 競技者データ入力シート!G36)</f>
        <v/>
      </c>
      <c r="J32" s="76" t="str">
        <f>IF(競技者データ入力シート!E36="", "", 競技者データ入力シート!E36)</f>
        <v/>
      </c>
      <c r="K32" s="76" t="str">
        <f>IF(競技者データ入力シート!F36="", "", 競技者データ入力シート!F36)</f>
        <v/>
      </c>
      <c r="L32" s="76" t="str">
        <f>IF(競技者データ入力シート!I36="", "", 競技者データ入力シート!I36)</f>
        <v/>
      </c>
      <c r="M32" s="75" t="str">
        <f>IF(競技者データ入力シート!J36="", "", 競技者データ入力シート!J36)</f>
        <v/>
      </c>
      <c r="N32" s="75" t="str">
        <f>IF(競技者データ入力シート!K36="", "", 競技者データ入力シート!K36)</f>
        <v/>
      </c>
      <c r="O32" s="75" t="str">
        <f>IF(競技者データ入力シート!L36="", "", 競技者データ入力シート!L36)</f>
        <v/>
      </c>
      <c r="P32" s="76" t="str">
        <f>IF(競技者データ入力シート!M36="", "", 競技者データ入力シート!M36)</f>
        <v/>
      </c>
      <c r="Q32" s="75" t="str">
        <f>IF(A32="","",競技者データ入力シート!$U$1)</f>
        <v/>
      </c>
      <c r="R32" s="76" t="str">
        <f>IF(Q32="", "",'大会申込一覧表(印刷して提出)'!$P$6)</f>
        <v/>
      </c>
      <c r="S32" s="76" t="str">
        <f>IF(Q32="", "", '大会申込一覧表(印刷して提出)'!$E$6)</f>
        <v/>
      </c>
      <c r="T32" s="76" t="str">
        <f>IF(Q32="", "", 競技者データ入力シート!#REF!)</f>
        <v/>
      </c>
      <c r="U32" s="76" t="str">
        <f>IF(Q32="", "",'大会申込一覧表(印刷して提出)'!$P$5)</f>
        <v/>
      </c>
      <c r="V32" s="76" t="str">
        <f>IF(競技者データ入力シート!N36="", "", 競技者データ入力シート!N36)</f>
        <v/>
      </c>
      <c r="W32" s="76" t="str">
        <f>IF(競技者データ入力シート!O36="", "", 競技者データ入力シート!O36)</f>
        <v/>
      </c>
      <c r="X32" s="73" t="str">
        <f>IF(Y32="", "", IF($L32="男", VLOOKUP(Y32, データ!$B$2:$C$101, 2, FALSE), IF($L32="女", VLOOKUP(Y32, データ!$F$2:$H$101, 2, FALSE), "")))</f>
        <v/>
      </c>
      <c r="Y32" s="76" t="str">
        <f>IF(A32="","",IF(競技者データ入力シート!P36="", "", 競技者データ入力シート!P36))</f>
        <v/>
      </c>
      <c r="Z32" s="76" t="str">
        <f>IF(競技者データ入力シート!Q36="", "", 競技者データ入力シート!Q36)</f>
        <v/>
      </c>
      <c r="AA32" s="76" t="str">
        <f>IF(競技者データ入力シート!S36="", "", 競技者データ入力シート!S36)</f>
        <v/>
      </c>
      <c r="AB32" s="76" t="str">
        <f>IF(競技者データ入力シート!T36="", "", 競技者データ入力シート!T36)</f>
        <v/>
      </c>
      <c r="AC32" s="73" t="str">
        <f>IF(AD32="", "", IF($L32="男", VLOOKUP(AD32, データ!$B$2:$C$101, 2, FALSE), IF($L32="女", VLOOKUP(AD32, データ!$F$2:$H$101, 2, FALSE), "")))</f>
        <v/>
      </c>
      <c r="AD32" s="76" t="str">
        <f>IF(A32="","",IF(競技者データ入力シート!U36="", "", 競技者データ入力シート!U36))</f>
        <v/>
      </c>
      <c r="AE32" s="76" t="str">
        <f>IF(競技者データ入力シート!V36="", "", 競技者データ入力シート!V36)</f>
        <v/>
      </c>
      <c r="AF32" s="73" t="str">
        <f>IF(競技者データ入力シート!X36="", "", 競技者データ入力シート!X36)</f>
        <v/>
      </c>
      <c r="AG32" s="76" t="str">
        <f>IF(競技者データ入力シート!Y36="", "", 競技者データ入力シート!Y36)</f>
        <v/>
      </c>
      <c r="AH32" s="73" t="str">
        <f>IF(AI32="", "", IF($L32="男", VLOOKUP(AI32, データ!$B$2:$C$101, 2, FALSE), IF($L32="女", VLOOKUP(AI32, データ!$F$2:$H$101, 2, FALSE), "")))</f>
        <v/>
      </c>
      <c r="AI32" s="76" t="str">
        <f>IF(A32="","",IF(競技者データ入力シート!Z36="", "", 競技者データ入力シート!Z36))</f>
        <v/>
      </c>
      <c r="AJ32" s="76" t="str">
        <f>IF(競技者データ入力シート!AA36="", "", 競技者データ入力シート!AA36)</f>
        <v/>
      </c>
      <c r="AK32" s="76" t="str">
        <f>IF(競技者データ入力シート!AC36="", "", 競技者データ入力シート!AC36)</f>
        <v/>
      </c>
      <c r="AL32" s="76" t="str">
        <f>IF(競技者データ入力シート!AD36="", "", 競技者データ入力シート!AD36)</f>
        <v/>
      </c>
      <c r="AM32" s="73" t="str">
        <f>IF(AN32="", "", IF($L32="男", VLOOKUP(AN32, データ!$B$2:$C$101, 2, FALSE), IF($L32="女", VLOOKUP(AN32, データ!$F$2:$H$101, 2, FALSE), "")))</f>
        <v/>
      </c>
      <c r="AN32" s="76" t="str">
        <f>IF(A32="","",IF(競技者データ入力シート!AE36="", "", 競技者データ入力シート!AE36))</f>
        <v/>
      </c>
      <c r="AO32" s="76" t="str">
        <f>IF(競技者データ入力シート!AF36="", "", 競技者データ入力シート!AF36)</f>
        <v/>
      </c>
      <c r="AP32" s="76" t="str">
        <f>IF(競技者データ入力シート!AH36="", "", 競技者データ入力シート!AH36)</f>
        <v/>
      </c>
      <c r="AQ32" s="76" t="str">
        <f>IF(競技者データ入力シート!AI36="", "", 競技者データ入力シート!AI36)</f>
        <v/>
      </c>
      <c r="AR32" s="75" t="str">
        <f>IF(AS32="", "", IF($L32="男", VLOOKUP(AS32, データ!$B$2:$C$101, 2, FALSE), IF($L32="女", VLOOKUP(AS32, データ!$F$2:$H$101, 2, FALSE), "")))</f>
        <v/>
      </c>
      <c r="AS32" s="76" t="str">
        <f>IF(A32="","",IF(競技者データ入力シート!AJ36="", "", 競技者データ入力シート!AJ36))</f>
        <v/>
      </c>
      <c r="AT32" s="76" t="str">
        <f>IF(競技者データ入力シート!AK36="", "", 競技者データ入力シート!AK36)</f>
        <v/>
      </c>
      <c r="AU32" s="76" t="str">
        <f>IF(競技者データ入力シート!AM36="", "", 競技者データ入力シート!AM36)</f>
        <v/>
      </c>
      <c r="AV32" s="76" t="str">
        <f>IF(競技者データ入力シート!AN36="", "", 競技者データ入力シート!AN36)</f>
        <v/>
      </c>
      <c r="AW32" s="76" t="str">
        <f t="shared" si="4"/>
        <v/>
      </c>
      <c r="AY32" s="73">
        <v>30</v>
      </c>
      <c r="AZ32" s="73" t="s">
        <v>49</v>
      </c>
      <c r="BA32" s="224">
        <f t="shared" si="5"/>
        <v>0</v>
      </c>
      <c r="BB32" s="225">
        <f t="shared" si="6"/>
        <v>0</v>
      </c>
      <c r="BC32" s="224">
        <f t="shared" si="7"/>
        <v>0</v>
      </c>
      <c r="BD32" s="225">
        <f t="shared" si="8"/>
        <v>0</v>
      </c>
      <c r="BE32" s="224">
        <f t="shared" si="9"/>
        <v>0</v>
      </c>
      <c r="BF32" s="225">
        <f t="shared" si="10"/>
        <v>0</v>
      </c>
      <c r="BG32" s="224">
        <f t="shared" si="11"/>
        <v>0</v>
      </c>
      <c r="BH32" s="225">
        <f t="shared" si="12"/>
        <v>0</v>
      </c>
      <c r="BI32" s="73">
        <f t="shared" si="13"/>
        <v>0</v>
      </c>
      <c r="BJ32" s="73">
        <f t="shared" si="14"/>
        <v>0</v>
      </c>
    </row>
    <row r="33" spans="1:62">
      <c r="A33" s="75" t="str">
        <f>競技者データ入力シート!A37</f>
        <v/>
      </c>
      <c r="B33" s="75" t="str">
        <f>IF(競技者データ入力シート!B37="", "", 競技者データ入力シート!B37)</f>
        <v/>
      </c>
      <c r="C33" s="76" t="str">
        <f>IF(競技者データ入力シート!C37="", "", 競技者データ入力シート!C37)</f>
        <v/>
      </c>
      <c r="D33" s="76" t="str">
        <f>IF(競技者データ入力シート!D37="", "", 競技者データ入力シート!D37)</f>
        <v/>
      </c>
      <c r="E33" s="76" t="str">
        <f t="shared" si="0"/>
        <v/>
      </c>
      <c r="F33" s="76" t="str">
        <f t="shared" si="1"/>
        <v/>
      </c>
      <c r="G33" s="76" t="str">
        <f t="shared" si="2"/>
        <v/>
      </c>
      <c r="H33" s="76" t="str">
        <f t="shared" si="3"/>
        <v/>
      </c>
      <c r="I33" s="76" t="str">
        <f>IF(競技者データ入力シート!G37="", "", 競技者データ入力シート!G37)</f>
        <v/>
      </c>
      <c r="J33" s="76" t="str">
        <f>IF(競技者データ入力シート!E37="", "", 競技者データ入力シート!E37)</f>
        <v/>
      </c>
      <c r="K33" s="76" t="str">
        <f>IF(競技者データ入力シート!F37="", "", 競技者データ入力シート!F37)</f>
        <v/>
      </c>
      <c r="L33" s="76" t="str">
        <f>IF(競技者データ入力シート!I37="", "", 競技者データ入力シート!I37)</f>
        <v/>
      </c>
      <c r="M33" s="75" t="str">
        <f>IF(競技者データ入力シート!J37="", "", 競技者データ入力シート!J37)</f>
        <v/>
      </c>
      <c r="N33" s="75" t="str">
        <f>IF(競技者データ入力シート!K37="", "", 競技者データ入力シート!K37)</f>
        <v/>
      </c>
      <c r="O33" s="75" t="str">
        <f>IF(競技者データ入力シート!L37="", "", 競技者データ入力シート!L37)</f>
        <v/>
      </c>
      <c r="P33" s="76" t="str">
        <f>IF(競技者データ入力シート!M37="", "", 競技者データ入力シート!M37)</f>
        <v/>
      </c>
      <c r="Q33" s="75" t="str">
        <f>IF(A33="","",競技者データ入力シート!$U$1)</f>
        <v/>
      </c>
      <c r="R33" s="76" t="str">
        <f>IF(Q33="", "",'大会申込一覧表(印刷して提出)'!$P$6)</f>
        <v/>
      </c>
      <c r="S33" s="76" t="str">
        <f>IF(Q33="", "", '大会申込一覧表(印刷して提出)'!$E$6)</f>
        <v/>
      </c>
      <c r="T33" s="76" t="str">
        <f>IF(Q33="", "", 競技者データ入力シート!#REF!)</f>
        <v/>
      </c>
      <c r="U33" s="76" t="str">
        <f>IF(Q33="", "",'大会申込一覧表(印刷して提出)'!$P$5)</f>
        <v/>
      </c>
      <c r="V33" s="76" t="str">
        <f>IF(競技者データ入力シート!N37="", "", 競技者データ入力シート!N37)</f>
        <v/>
      </c>
      <c r="W33" s="76" t="str">
        <f>IF(競技者データ入力シート!O37="", "", 競技者データ入力シート!O37)</f>
        <v/>
      </c>
      <c r="X33" s="73" t="str">
        <f>IF(Y33="", "", IF($L33="男", VLOOKUP(Y33, データ!$B$2:$C$101, 2, FALSE), IF($L33="女", VLOOKUP(Y33, データ!$F$2:$H$101, 2, FALSE), "")))</f>
        <v/>
      </c>
      <c r="Y33" s="76" t="str">
        <f>IF(A33="","",IF(競技者データ入力シート!P37="", "", 競技者データ入力シート!P37))</f>
        <v/>
      </c>
      <c r="Z33" s="76" t="str">
        <f>IF(競技者データ入力シート!Q37="", "", 競技者データ入力シート!Q37)</f>
        <v/>
      </c>
      <c r="AA33" s="76" t="str">
        <f>IF(競技者データ入力シート!S37="", "", 競技者データ入力シート!S37)</f>
        <v/>
      </c>
      <c r="AB33" s="76" t="str">
        <f>IF(競技者データ入力シート!T37="", "", 競技者データ入力シート!T37)</f>
        <v/>
      </c>
      <c r="AC33" s="73" t="str">
        <f>IF(AD33="", "", IF($L33="男", VLOOKUP(AD33, データ!$B$2:$C$101, 2, FALSE), IF($L33="女", VLOOKUP(AD33, データ!$F$2:$H$101, 2, FALSE), "")))</f>
        <v/>
      </c>
      <c r="AD33" s="76" t="str">
        <f>IF(A33="","",IF(競技者データ入力シート!U37="", "", 競技者データ入力シート!U37))</f>
        <v/>
      </c>
      <c r="AE33" s="76" t="str">
        <f>IF(競技者データ入力シート!V37="", "", 競技者データ入力シート!V37)</f>
        <v/>
      </c>
      <c r="AF33" s="73" t="str">
        <f>IF(競技者データ入力シート!X37="", "", 競技者データ入力シート!X37)</f>
        <v/>
      </c>
      <c r="AG33" s="76" t="str">
        <f>IF(競技者データ入力シート!Y37="", "", 競技者データ入力シート!Y37)</f>
        <v/>
      </c>
      <c r="AH33" s="73" t="str">
        <f>IF(AI33="", "", IF($L33="男", VLOOKUP(AI33, データ!$B$2:$C$101, 2, FALSE), IF($L33="女", VLOOKUP(AI33, データ!$F$2:$H$101, 2, FALSE), "")))</f>
        <v/>
      </c>
      <c r="AI33" s="76" t="str">
        <f>IF(A33="","",IF(競技者データ入力シート!Z37="", "", 競技者データ入力シート!Z37))</f>
        <v/>
      </c>
      <c r="AJ33" s="76" t="str">
        <f>IF(競技者データ入力シート!AA37="", "", 競技者データ入力シート!AA37)</f>
        <v/>
      </c>
      <c r="AK33" s="76" t="str">
        <f>IF(競技者データ入力シート!AC37="", "", 競技者データ入力シート!AC37)</f>
        <v/>
      </c>
      <c r="AL33" s="76" t="str">
        <f>IF(競技者データ入力シート!AD37="", "", 競技者データ入力シート!AD37)</f>
        <v/>
      </c>
      <c r="AM33" s="73" t="str">
        <f>IF(AN33="", "", IF($L33="男", VLOOKUP(AN33, データ!$B$2:$C$101, 2, FALSE), IF($L33="女", VLOOKUP(AN33, データ!$F$2:$H$101, 2, FALSE), "")))</f>
        <v/>
      </c>
      <c r="AN33" s="76" t="str">
        <f>IF(A33="","",IF(競技者データ入力シート!AE37="", "", 競技者データ入力シート!AE37))</f>
        <v/>
      </c>
      <c r="AO33" s="76" t="str">
        <f>IF(競技者データ入力シート!AF37="", "", 競技者データ入力シート!AF37)</f>
        <v/>
      </c>
      <c r="AP33" s="76" t="str">
        <f>IF(競技者データ入力シート!AH37="", "", 競技者データ入力シート!AH37)</f>
        <v/>
      </c>
      <c r="AQ33" s="76" t="str">
        <f>IF(競技者データ入力シート!AI37="", "", 競技者データ入力シート!AI37)</f>
        <v/>
      </c>
      <c r="AR33" s="75" t="str">
        <f>IF(AS33="", "", IF($L33="男", VLOOKUP(AS33, データ!$B$2:$C$101, 2, FALSE), IF($L33="女", VLOOKUP(AS33, データ!$F$2:$H$101, 2, FALSE), "")))</f>
        <v/>
      </c>
      <c r="AS33" s="76" t="str">
        <f>IF(A33="","",IF(競技者データ入力シート!AJ37="", "", 競技者データ入力シート!AJ37))</f>
        <v/>
      </c>
      <c r="AT33" s="76" t="str">
        <f>IF(競技者データ入力シート!AK37="", "", 競技者データ入力シート!AK37)</f>
        <v/>
      </c>
      <c r="AU33" s="76" t="str">
        <f>IF(競技者データ入力シート!AM37="", "", 競技者データ入力シート!AM37)</f>
        <v/>
      </c>
      <c r="AV33" s="76" t="str">
        <f>IF(競技者データ入力シート!AN37="", "", 競技者データ入力シート!AN37)</f>
        <v/>
      </c>
      <c r="AW33" s="76" t="str">
        <f t="shared" si="4"/>
        <v/>
      </c>
      <c r="AY33" s="73">
        <v>31</v>
      </c>
      <c r="AZ33" s="73" t="s">
        <v>50</v>
      </c>
      <c r="BA33" s="224">
        <f t="shared" si="5"/>
        <v>0</v>
      </c>
      <c r="BB33" s="225">
        <f t="shared" si="6"/>
        <v>0</v>
      </c>
      <c r="BC33" s="224">
        <f t="shared" si="7"/>
        <v>0</v>
      </c>
      <c r="BD33" s="225">
        <f t="shared" si="8"/>
        <v>0</v>
      </c>
      <c r="BE33" s="224">
        <f t="shared" si="9"/>
        <v>0</v>
      </c>
      <c r="BF33" s="225">
        <f t="shared" si="10"/>
        <v>0</v>
      </c>
      <c r="BG33" s="224">
        <f t="shared" si="11"/>
        <v>0</v>
      </c>
      <c r="BH33" s="225">
        <f t="shared" si="12"/>
        <v>0</v>
      </c>
      <c r="BI33" s="73">
        <f t="shared" si="13"/>
        <v>0</v>
      </c>
      <c r="BJ33" s="73">
        <f t="shared" si="14"/>
        <v>0</v>
      </c>
    </row>
    <row r="34" spans="1:62">
      <c r="A34" s="75" t="str">
        <f>競技者データ入力シート!A38</f>
        <v/>
      </c>
      <c r="B34" s="75" t="str">
        <f>IF(競技者データ入力シート!B38="", "", 競技者データ入力シート!B38)</f>
        <v/>
      </c>
      <c r="C34" s="76" t="str">
        <f>IF(競技者データ入力シート!C38="", "", 競技者データ入力シート!C38)</f>
        <v/>
      </c>
      <c r="D34" s="76" t="str">
        <f>IF(競技者データ入力シート!D38="", "", 競技者データ入力シート!D38)</f>
        <v/>
      </c>
      <c r="E34" s="76" t="str">
        <f t="shared" si="0"/>
        <v/>
      </c>
      <c r="F34" s="76" t="str">
        <f t="shared" si="1"/>
        <v/>
      </c>
      <c r="G34" s="76" t="str">
        <f t="shared" si="2"/>
        <v/>
      </c>
      <c r="H34" s="76" t="str">
        <f t="shared" si="3"/>
        <v/>
      </c>
      <c r="I34" s="76" t="str">
        <f>IF(競技者データ入力シート!G38="", "", 競技者データ入力シート!G38)</f>
        <v/>
      </c>
      <c r="J34" s="76" t="str">
        <f>IF(競技者データ入力シート!E38="", "", 競技者データ入力シート!E38)</f>
        <v/>
      </c>
      <c r="K34" s="76" t="str">
        <f>IF(競技者データ入力シート!F38="", "", 競技者データ入力シート!F38)</f>
        <v/>
      </c>
      <c r="L34" s="76" t="str">
        <f>IF(競技者データ入力シート!I38="", "", 競技者データ入力シート!I38)</f>
        <v/>
      </c>
      <c r="M34" s="75" t="str">
        <f>IF(競技者データ入力シート!J38="", "", 競技者データ入力シート!J38)</f>
        <v/>
      </c>
      <c r="N34" s="75" t="str">
        <f>IF(競技者データ入力シート!K38="", "", 競技者データ入力シート!K38)</f>
        <v/>
      </c>
      <c r="O34" s="75" t="str">
        <f>IF(競技者データ入力シート!L38="", "", 競技者データ入力シート!L38)</f>
        <v/>
      </c>
      <c r="P34" s="76" t="str">
        <f>IF(競技者データ入力シート!M38="", "", 競技者データ入力シート!M38)</f>
        <v/>
      </c>
      <c r="Q34" s="75" t="str">
        <f>IF(A34="","",競技者データ入力シート!$U$1)</f>
        <v/>
      </c>
      <c r="R34" s="76" t="str">
        <f>IF(Q34="", "",'大会申込一覧表(印刷して提出)'!$P$6)</f>
        <v/>
      </c>
      <c r="S34" s="76" t="str">
        <f>IF(Q34="", "", '大会申込一覧表(印刷して提出)'!$E$6)</f>
        <v/>
      </c>
      <c r="T34" s="76" t="str">
        <f>IF(Q34="", "", 競技者データ入力シート!#REF!)</f>
        <v/>
      </c>
      <c r="U34" s="76" t="str">
        <f>IF(Q34="", "",'大会申込一覧表(印刷して提出)'!$P$5)</f>
        <v/>
      </c>
      <c r="V34" s="76" t="str">
        <f>IF(競技者データ入力シート!N38="", "", 競技者データ入力シート!N38)</f>
        <v/>
      </c>
      <c r="W34" s="76" t="str">
        <f>IF(競技者データ入力シート!O38="", "", 競技者データ入力シート!O38)</f>
        <v/>
      </c>
      <c r="X34" s="73" t="str">
        <f>IF(Y34="", "", IF($L34="男", VLOOKUP(Y34, データ!$B$2:$C$101, 2, FALSE), IF($L34="女", VLOOKUP(Y34, データ!$F$2:$H$101, 2, FALSE), "")))</f>
        <v/>
      </c>
      <c r="Y34" s="76" t="str">
        <f>IF(A34="","",IF(競技者データ入力シート!P38="", "", 競技者データ入力シート!P38))</f>
        <v/>
      </c>
      <c r="Z34" s="76" t="str">
        <f>IF(競技者データ入力シート!Q38="", "", 競技者データ入力シート!Q38)</f>
        <v/>
      </c>
      <c r="AA34" s="76" t="str">
        <f>IF(競技者データ入力シート!S38="", "", 競技者データ入力シート!S38)</f>
        <v/>
      </c>
      <c r="AB34" s="76" t="str">
        <f>IF(競技者データ入力シート!T38="", "", 競技者データ入力シート!T38)</f>
        <v/>
      </c>
      <c r="AC34" s="73" t="str">
        <f>IF(AD34="", "", IF($L34="男", VLOOKUP(AD34, データ!$B$2:$C$101, 2, FALSE), IF($L34="女", VLOOKUP(AD34, データ!$F$2:$H$101, 2, FALSE), "")))</f>
        <v/>
      </c>
      <c r="AD34" s="76" t="str">
        <f>IF(A34="","",IF(競技者データ入力シート!U38="", "", 競技者データ入力シート!U38))</f>
        <v/>
      </c>
      <c r="AE34" s="76" t="str">
        <f>IF(競技者データ入力シート!V38="", "", 競技者データ入力シート!V38)</f>
        <v/>
      </c>
      <c r="AF34" s="73" t="str">
        <f>IF(競技者データ入力シート!X38="", "", 競技者データ入力シート!X38)</f>
        <v/>
      </c>
      <c r="AG34" s="76" t="str">
        <f>IF(競技者データ入力シート!Y38="", "", 競技者データ入力シート!Y38)</f>
        <v/>
      </c>
      <c r="AH34" s="73" t="str">
        <f>IF(AI34="", "", IF($L34="男", VLOOKUP(AI34, データ!$B$2:$C$101, 2, FALSE), IF($L34="女", VLOOKUP(AI34, データ!$F$2:$H$101, 2, FALSE), "")))</f>
        <v/>
      </c>
      <c r="AI34" s="76" t="str">
        <f>IF(A34="","",IF(競技者データ入力シート!Z38="", "", 競技者データ入力シート!Z38))</f>
        <v/>
      </c>
      <c r="AJ34" s="76" t="str">
        <f>IF(競技者データ入力シート!AA38="", "", 競技者データ入力シート!AA38)</f>
        <v/>
      </c>
      <c r="AK34" s="76" t="str">
        <f>IF(競技者データ入力シート!AC38="", "", 競技者データ入力シート!AC38)</f>
        <v/>
      </c>
      <c r="AL34" s="76" t="str">
        <f>IF(競技者データ入力シート!AD38="", "", 競技者データ入力シート!AD38)</f>
        <v/>
      </c>
      <c r="AM34" s="73" t="str">
        <f>IF(AN34="", "", IF($L34="男", VLOOKUP(AN34, データ!$B$2:$C$101, 2, FALSE), IF($L34="女", VLOOKUP(AN34, データ!$F$2:$H$101, 2, FALSE), "")))</f>
        <v/>
      </c>
      <c r="AN34" s="76" t="str">
        <f>IF(A34="","",IF(競技者データ入力シート!AE38="", "", 競技者データ入力シート!AE38))</f>
        <v/>
      </c>
      <c r="AO34" s="76" t="str">
        <f>IF(競技者データ入力シート!AF38="", "", 競技者データ入力シート!AF38)</f>
        <v/>
      </c>
      <c r="AP34" s="76" t="str">
        <f>IF(競技者データ入力シート!AH38="", "", 競技者データ入力シート!AH38)</f>
        <v/>
      </c>
      <c r="AQ34" s="76" t="str">
        <f>IF(競技者データ入力シート!AI38="", "", 競技者データ入力シート!AI38)</f>
        <v/>
      </c>
      <c r="AR34" s="75" t="str">
        <f>IF(AS34="", "", IF($L34="男", VLOOKUP(AS34, データ!$B$2:$C$101, 2, FALSE), IF($L34="女", VLOOKUP(AS34, データ!$F$2:$H$101, 2, FALSE), "")))</f>
        <v/>
      </c>
      <c r="AS34" s="76" t="str">
        <f>IF(A34="","",IF(競技者データ入力シート!AJ38="", "", 競技者データ入力シート!AJ38))</f>
        <v/>
      </c>
      <c r="AT34" s="76" t="str">
        <f>IF(競技者データ入力シート!AK38="", "", 競技者データ入力シート!AK38)</f>
        <v/>
      </c>
      <c r="AU34" s="76" t="str">
        <f>IF(競技者データ入力シート!AM38="", "", 競技者データ入力シート!AM38)</f>
        <v/>
      </c>
      <c r="AV34" s="76" t="str">
        <f>IF(競技者データ入力シート!AN38="", "", 競技者データ入力シート!AN38)</f>
        <v/>
      </c>
      <c r="AW34" s="76" t="str">
        <f t="shared" si="4"/>
        <v/>
      </c>
      <c r="AY34" s="73">
        <v>32</v>
      </c>
      <c r="AZ34" s="73" t="s">
        <v>97</v>
      </c>
      <c r="BA34" s="224">
        <f t="shared" si="5"/>
        <v>0</v>
      </c>
      <c r="BB34" s="225">
        <f t="shared" si="6"/>
        <v>0</v>
      </c>
      <c r="BC34" s="224">
        <f t="shared" si="7"/>
        <v>0</v>
      </c>
      <c r="BD34" s="225">
        <f t="shared" si="8"/>
        <v>0</v>
      </c>
      <c r="BE34" s="224">
        <f t="shared" si="9"/>
        <v>0</v>
      </c>
      <c r="BF34" s="225">
        <f t="shared" si="10"/>
        <v>0</v>
      </c>
      <c r="BG34" s="224">
        <f t="shared" si="11"/>
        <v>0</v>
      </c>
      <c r="BH34" s="225">
        <f t="shared" si="12"/>
        <v>0</v>
      </c>
      <c r="BI34" s="73">
        <f t="shared" si="13"/>
        <v>0</v>
      </c>
      <c r="BJ34" s="73">
        <f t="shared" si="14"/>
        <v>0</v>
      </c>
    </row>
    <row r="35" spans="1:62">
      <c r="A35" s="75" t="str">
        <f>競技者データ入力シート!A39</f>
        <v/>
      </c>
      <c r="B35" s="75" t="str">
        <f>IF(競技者データ入力シート!B39="", "", 競技者データ入力シート!B39)</f>
        <v/>
      </c>
      <c r="C35" s="76" t="str">
        <f>IF(競技者データ入力シート!C39="", "", 競技者データ入力シート!C39)</f>
        <v/>
      </c>
      <c r="D35" s="76" t="str">
        <f>IF(競技者データ入力シート!D39="", "", 競技者データ入力シート!D39)</f>
        <v/>
      </c>
      <c r="E35" s="76" t="str">
        <f t="shared" si="0"/>
        <v/>
      </c>
      <c r="F35" s="76" t="str">
        <f t="shared" si="1"/>
        <v/>
      </c>
      <c r="G35" s="76" t="str">
        <f t="shared" si="2"/>
        <v/>
      </c>
      <c r="H35" s="76" t="str">
        <f t="shared" si="3"/>
        <v/>
      </c>
      <c r="I35" s="76" t="str">
        <f>IF(競技者データ入力シート!G39="", "", 競技者データ入力シート!G39)</f>
        <v/>
      </c>
      <c r="J35" s="76" t="str">
        <f>IF(競技者データ入力シート!E39="", "", 競技者データ入力シート!E39)</f>
        <v/>
      </c>
      <c r="K35" s="76" t="str">
        <f>IF(競技者データ入力シート!F39="", "", 競技者データ入力シート!F39)</f>
        <v/>
      </c>
      <c r="L35" s="76" t="str">
        <f>IF(競技者データ入力シート!I39="", "", 競技者データ入力シート!I39)</f>
        <v/>
      </c>
      <c r="M35" s="75" t="str">
        <f>IF(競技者データ入力シート!J39="", "", 競技者データ入力シート!J39)</f>
        <v/>
      </c>
      <c r="N35" s="75" t="str">
        <f>IF(競技者データ入力シート!K39="", "", 競技者データ入力シート!K39)</f>
        <v/>
      </c>
      <c r="O35" s="75" t="str">
        <f>IF(競技者データ入力シート!L39="", "", 競技者データ入力シート!L39)</f>
        <v/>
      </c>
      <c r="P35" s="76" t="str">
        <f>IF(競技者データ入力シート!M39="", "", 競技者データ入力シート!M39)</f>
        <v/>
      </c>
      <c r="Q35" s="75" t="str">
        <f>IF(A35="","",競技者データ入力シート!$U$1)</f>
        <v/>
      </c>
      <c r="R35" s="76" t="str">
        <f>IF(Q35="", "",'大会申込一覧表(印刷して提出)'!$P$6)</f>
        <v/>
      </c>
      <c r="S35" s="76" t="str">
        <f>IF(Q35="", "", '大会申込一覧表(印刷して提出)'!$E$6)</f>
        <v/>
      </c>
      <c r="T35" s="76" t="str">
        <f>IF(Q35="", "", 競技者データ入力シート!#REF!)</f>
        <v/>
      </c>
      <c r="U35" s="76" t="str">
        <f>IF(Q35="", "",'大会申込一覧表(印刷して提出)'!$P$5)</f>
        <v/>
      </c>
      <c r="V35" s="76" t="str">
        <f>IF(競技者データ入力シート!N39="", "", 競技者データ入力シート!N39)</f>
        <v/>
      </c>
      <c r="W35" s="76" t="str">
        <f>IF(競技者データ入力シート!O39="", "", 競技者データ入力シート!O39)</f>
        <v/>
      </c>
      <c r="X35" s="73" t="str">
        <f>IF(Y35="", "", IF($L35="男", VLOOKUP(Y35, データ!$B$2:$C$101, 2, FALSE), IF($L35="女", VLOOKUP(Y35, データ!$F$2:$H$101, 2, FALSE), "")))</f>
        <v/>
      </c>
      <c r="Y35" s="76" t="str">
        <f>IF(A35="","",IF(競技者データ入力シート!P39="", "", 競技者データ入力シート!P39))</f>
        <v/>
      </c>
      <c r="Z35" s="76" t="str">
        <f>IF(競技者データ入力シート!Q39="", "", 競技者データ入力シート!Q39)</f>
        <v/>
      </c>
      <c r="AA35" s="76" t="str">
        <f>IF(競技者データ入力シート!S39="", "", 競技者データ入力シート!S39)</f>
        <v/>
      </c>
      <c r="AB35" s="76" t="str">
        <f>IF(競技者データ入力シート!T39="", "", 競技者データ入力シート!T39)</f>
        <v/>
      </c>
      <c r="AC35" s="73" t="str">
        <f>IF(AD35="", "", IF($L35="男", VLOOKUP(AD35, データ!$B$2:$C$101, 2, FALSE), IF($L35="女", VLOOKUP(AD35, データ!$F$2:$H$101, 2, FALSE), "")))</f>
        <v/>
      </c>
      <c r="AD35" s="76" t="str">
        <f>IF(A35="","",IF(競技者データ入力シート!U39="", "", 競技者データ入力シート!U39))</f>
        <v/>
      </c>
      <c r="AE35" s="76" t="str">
        <f>IF(競技者データ入力シート!V39="", "", 競技者データ入力シート!V39)</f>
        <v/>
      </c>
      <c r="AF35" s="73" t="str">
        <f>IF(競技者データ入力シート!X39="", "", 競技者データ入力シート!X39)</f>
        <v/>
      </c>
      <c r="AG35" s="76" t="str">
        <f>IF(競技者データ入力シート!Y39="", "", 競技者データ入力シート!Y39)</f>
        <v/>
      </c>
      <c r="AH35" s="73" t="str">
        <f>IF(AI35="", "", IF($L35="男", VLOOKUP(AI35, データ!$B$2:$C$101, 2, FALSE), IF($L35="女", VLOOKUP(AI35, データ!$F$2:$H$101, 2, FALSE), "")))</f>
        <v/>
      </c>
      <c r="AI35" s="76" t="str">
        <f>IF(A35="","",IF(競技者データ入力シート!Z39="", "", 競技者データ入力シート!Z39))</f>
        <v/>
      </c>
      <c r="AJ35" s="76" t="str">
        <f>IF(競技者データ入力シート!AA39="", "", 競技者データ入力シート!AA39)</f>
        <v/>
      </c>
      <c r="AK35" s="76" t="str">
        <f>IF(競技者データ入力シート!AC39="", "", 競技者データ入力シート!AC39)</f>
        <v/>
      </c>
      <c r="AL35" s="76" t="str">
        <f>IF(競技者データ入力シート!AD39="", "", 競技者データ入力シート!AD39)</f>
        <v/>
      </c>
      <c r="AM35" s="73" t="str">
        <f>IF(AN35="", "", IF($L35="男", VLOOKUP(AN35, データ!$B$2:$C$101, 2, FALSE), IF($L35="女", VLOOKUP(AN35, データ!$F$2:$H$101, 2, FALSE), "")))</f>
        <v/>
      </c>
      <c r="AN35" s="76" t="str">
        <f>IF(A35="","",IF(競技者データ入力シート!AE39="", "", 競技者データ入力シート!AE39))</f>
        <v/>
      </c>
      <c r="AO35" s="76" t="str">
        <f>IF(競技者データ入力シート!AF39="", "", 競技者データ入力シート!AF39)</f>
        <v/>
      </c>
      <c r="AP35" s="76" t="str">
        <f>IF(競技者データ入力シート!AH39="", "", 競技者データ入力シート!AH39)</f>
        <v/>
      </c>
      <c r="AQ35" s="76" t="str">
        <f>IF(競技者データ入力シート!AI39="", "", 競技者データ入力シート!AI39)</f>
        <v/>
      </c>
      <c r="AR35" s="75" t="str">
        <f>IF(AS35="", "", IF($L35="男", VLOOKUP(AS35, データ!$B$2:$C$101, 2, FALSE), IF($L35="女", VLOOKUP(AS35, データ!$F$2:$H$101, 2, FALSE), "")))</f>
        <v/>
      </c>
      <c r="AS35" s="76" t="str">
        <f>IF(A35="","",IF(競技者データ入力シート!AJ39="", "", 競技者データ入力シート!AJ39))</f>
        <v/>
      </c>
      <c r="AT35" s="76" t="str">
        <f>IF(競技者データ入力シート!AK39="", "", 競技者データ入力シート!AK39)</f>
        <v/>
      </c>
      <c r="AU35" s="76" t="str">
        <f>IF(競技者データ入力シート!AM39="", "", 競技者データ入力シート!AM39)</f>
        <v/>
      </c>
      <c r="AV35" s="76" t="str">
        <f>IF(競技者データ入力シート!AN39="", "", 競技者データ入力シート!AN39)</f>
        <v/>
      </c>
      <c r="AW35" s="76" t="str">
        <f t="shared" si="4"/>
        <v/>
      </c>
      <c r="AY35" s="73">
        <v>33</v>
      </c>
      <c r="AZ35" s="73" t="s">
        <v>88</v>
      </c>
      <c r="BA35" s="224">
        <f t="shared" si="5"/>
        <v>0</v>
      </c>
      <c r="BB35" s="225">
        <f t="shared" si="6"/>
        <v>0</v>
      </c>
      <c r="BC35" s="224">
        <f t="shared" si="7"/>
        <v>0</v>
      </c>
      <c r="BD35" s="225">
        <f t="shared" si="8"/>
        <v>0</v>
      </c>
      <c r="BE35" s="224">
        <f t="shared" si="9"/>
        <v>0</v>
      </c>
      <c r="BF35" s="225">
        <f t="shared" si="10"/>
        <v>0</v>
      </c>
      <c r="BG35" s="224">
        <f t="shared" si="11"/>
        <v>0</v>
      </c>
      <c r="BH35" s="225">
        <f t="shared" si="12"/>
        <v>0</v>
      </c>
      <c r="BI35" s="73">
        <f t="shared" si="13"/>
        <v>0</v>
      </c>
      <c r="BJ35" s="73">
        <f t="shared" si="14"/>
        <v>0</v>
      </c>
    </row>
    <row r="36" spans="1:62">
      <c r="A36" s="75" t="str">
        <f>競技者データ入力シート!A40</f>
        <v/>
      </c>
      <c r="B36" s="75" t="str">
        <f>IF(競技者データ入力シート!B40="", "", 競技者データ入力シート!B40)</f>
        <v/>
      </c>
      <c r="C36" s="76" t="str">
        <f>IF(競技者データ入力シート!C40="", "", 競技者データ入力シート!C40)</f>
        <v/>
      </c>
      <c r="D36" s="76" t="str">
        <f>IF(競技者データ入力シート!D40="", "", 競技者データ入力シート!D40)</f>
        <v/>
      </c>
      <c r="E36" s="76" t="str">
        <f t="shared" si="0"/>
        <v/>
      </c>
      <c r="F36" s="76" t="str">
        <f t="shared" si="1"/>
        <v/>
      </c>
      <c r="G36" s="76" t="str">
        <f t="shared" si="2"/>
        <v/>
      </c>
      <c r="H36" s="76" t="str">
        <f t="shared" si="3"/>
        <v/>
      </c>
      <c r="I36" s="76" t="str">
        <f>IF(競技者データ入力シート!G40="", "", 競技者データ入力シート!G40)</f>
        <v/>
      </c>
      <c r="J36" s="76" t="str">
        <f>IF(競技者データ入力シート!E40="", "", 競技者データ入力シート!E40)</f>
        <v/>
      </c>
      <c r="K36" s="76" t="str">
        <f>IF(競技者データ入力シート!F40="", "", 競技者データ入力シート!F40)</f>
        <v/>
      </c>
      <c r="L36" s="76" t="str">
        <f>IF(競技者データ入力シート!I40="", "", 競技者データ入力シート!I40)</f>
        <v/>
      </c>
      <c r="M36" s="75" t="str">
        <f>IF(競技者データ入力シート!J40="", "", 競技者データ入力シート!J40)</f>
        <v/>
      </c>
      <c r="N36" s="75" t="str">
        <f>IF(競技者データ入力シート!K40="", "", 競技者データ入力シート!K40)</f>
        <v/>
      </c>
      <c r="O36" s="75" t="str">
        <f>IF(競技者データ入力シート!L40="", "", 競技者データ入力シート!L40)</f>
        <v/>
      </c>
      <c r="P36" s="76" t="str">
        <f>IF(競技者データ入力シート!M40="", "", 競技者データ入力シート!M40)</f>
        <v/>
      </c>
      <c r="Q36" s="75" t="str">
        <f>IF(A36="","",競技者データ入力シート!$U$1)</f>
        <v/>
      </c>
      <c r="R36" s="76" t="str">
        <f>IF(Q36="", "",'大会申込一覧表(印刷して提出)'!$P$6)</f>
        <v/>
      </c>
      <c r="S36" s="76" t="str">
        <f>IF(Q36="", "", '大会申込一覧表(印刷して提出)'!$E$6)</f>
        <v/>
      </c>
      <c r="T36" s="76" t="str">
        <f>IF(Q36="", "", 競技者データ入力シート!#REF!)</f>
        <v/>
      </c>
      <c r="U36" s="76" t="str">
        <f>IF(Q36="", "",'大会申込一覧表(印刷して提出)'!$P$5)</f>
        <v/>
      </c>
      <c r="V36" s="76" t="str">
        <f>IF(競技者データ入力シート!N40="", "", 競技者データ入力シート!N40)</f>
        <v/>
      </c>
      <c r="W36" s="76" t="str">
        <f>IF(競技者データ入力シート!O40="", "", 競技者データ入力シート!O40)</f>
        <v/>
      </c>
      <c r="X36" s="73" t="str">
        <f>IF(Y36="", "", IF($L36="男", VLOOKUP(Y36, データ!$B$2:$C$101, 2, FALSE), IF($L36="女", VLOOKUP(Y36, データ!$F$2:$H$101, 2, FALSE), "")))</f>
        <v/>
      </c>
      <c r="Y36" s="76" t="str">
        <f>IF(A36="","",IF(競技者データ入力シート!P40="", "", 競技者データ入力シート!P40))</f>
        <v/>
      </c>
      <c r="Z36" s="76" t="str">
        <f>IF(競技者データ入力シート!Q40="", "", 競技者データ入力シート!Q40)</f>
        <v/>
      </c>
      <c r="AA36" s="76" t="str">
        <f>IF(競技者データ入力シート!S40="", "", 競技者データ入力シート!S40)</f>
        <v/>
      </c>
      <c r="AB36" s="76" t="str">
        <f>IF(競技者データ入力シート!T40="", "", 競技者データ入力シート!T40)</f>
        <v/>
      </c>
      <c r="AC36" s="73" t="str">
        <f>IF(AD36="", "", IF($L36="男", VLOOKUP(AD36, データ!$B$2:$C$101, 2, FALSE), IF($L36="女", VLOOKUP(AD36, データ!$F$2:$H$101, 2, FALSE), "")))</f>
        <v/>
      </c>
      <c r="AD36" s="76" t="str">
        <f>IF(A36="","",IF(競技者データ入力シート!U40="", "", 競技者データ入力シート!U40))</f>
        <v/>
      </c>
      <c r="AE36" s="76" t="str">
        <f>IF(競技者データ入力シート!V40="", "", 競技者データ入力シート!V40)</f>
        <v/>
      </c>
      <c r="AF36" s="73" t="str">
        <f>IF(競技者データ入力シート!X40="", "", 競技者データ入力シート!X40)</f>
        <v/>
      </c>
      <c r="AG36" s="76" t="str">
        <f>IF(競技者データ入力シート!Y40="", "", 競技者データ入力シート!Y40)</f>
        <v/>
      </c>
      <c r="AH36" s="73" t="str">
        <f>IF(AI36="", "", IF($L36="男", VLOOKUP(AI36, データ!$B$2:$C$101, 2, FALSE), IF($L36="女", VLOOKUP(AI36, データ!$F$2:$H$101, 2, FALSE), "")))</f>
        <v/>
      </c>
      <c r="AI36" s="76" t="str">
        <f>IF(A36="","",IF(競技者データ入力シート!Z40="", "", 競技者データ入力シート!Z40))</f>
        <v/>
      </c>
      <c r="AJ36" s="76" t="str">
        <f>IF(競技者データ入力シート!AA40="", "", 競技者データ入力シート!AA40)</f>
        <v/>
      </c>
      <c r="AK36" s="76" t="str">
        <f>IF(競技者データ入力シート!AC40="", "", 競技者データ入力シート!AC40)</f>
        <v/>
      </c>
      <c r="AL36" s="76" t="str">
        <f>IF(競技者データ入力シート!AD40="", "", 競技者データ入力シート!AD40)</f>
        <v/>
      </c>
      <c r="AM36" s="73" t="str">
        <f>IF(AN36="", "", IF($L36="男", VLOOKUP(AN36, データ!$B$2:$C$101, 2, FALSE), IF($L36="女", VLOOKUP(AN36, データ!$F$2:$H$101, 2, FALSE), "")))</f>
        <v/>
      </c>
      <c r="AN36" s="76" t="str">
        <f>IF(A36="","",IF(競技者データ入力シート!AE40="", "", 競技者データ入力シート!AE40))</f>
        <v/>
      </c>
      <c r="AO36" s="76" t="str">
        <f>IF(競技者データ入力シート!AF40="", "", 競技者データ入力シート!AF40)</f>
        <v/>
      </c>
      <c r="AP36" s="76" t="str">
        <f>IF(競技者データ入力シート!AH40="", "", 競技者データ入力シート!AH40)</f>
        <v/>
      </c>
      <c r="AQ36" s="76" t="str">
        <f>IF(競技者データ入力シート!AI40="", "", 競技者データ入力シート!AI40)</f>
        <v/>
      </c>
      <c r="AR36" s="75" t="str">
        <f>IF(AS36="", "", IF($L36="男", VLOOKUP(AS36, データ!$B$2:$C$101, 2, FALSE), IF($L36="女", VLOOKUP(AS36, データ!$F$2:$H$101, 2, FALSE), "")))</f>
        <v/>
      </c>
      <c r="AS36" s="76" t="str">
        <f>IF(A36="","",IF(競技者データ入力シート!AJ40="", "", 競技者データ入力シート!AJ40))</f>
        <v/>
      </c>
      <c r="AT36" s="76" t="str">
        <f>IF(競技者データ入力シート!AK40="", "", 競技者データ入力シート!AK40)</f>
        <v/>
      </c>
      <c r="AU36" s="76" t="str">
        <f>IF(競技者データ入力シート!AM40="", "", 競技者データ入力シート!AM40)</f>
        <v/>
      </c>
      <c r="AV36" s="76" t="str">
        <f>IF(競技者データ入力シート!AN40="", "", 競技者データ入力シート!AN40)</f>
        <v/>
      </c>
      <c r="AW36" s="76" t="str">
        <f t="shared" si="4"/>
        <v/>
      </c>
      <c r="AY36" s="73">
        <v>34</v>
      </c>
      <c r="AZ36" s="73" t="s">
        <v>52</v>
      </c>
      <c r="BA36" s="224">
        <f t="shared" si="5"/>
        <v>0</v>
      </c>
      <c r="BB36" s="225">
        <f t="shared" si="6"/>
        <v>0</v>
      </c>
      <c r="BC36" s="224">
        <f t="shared" si="7"/>
        <v>0</v>
      </c>
      <c r="BD36" s="225">
        <f t="shared" si="8"/>
        <v>0</v>
      </c>
      <c r="BE36" s="224">
        <f t="shared" si="9"/>
        <v>0</v>
      </c>
      <c r="BF36" s="225">
        <f t="shared" si="10"/>
        <v>0</v>
      </c>
      <c r="BG36" s="224">
        <f t="shared" si="11"/>
        <v>0</v>
      </c>
      <c r="BH36" s="225">
        <f t="shared" si="12"/>
        <v>0</v>
      </c>
      <c r="BI36" s="73">
        <f t="shared" si="13"/>
        <v>0</v>
      </c>
      <c r="BJ36" s="73">
        <f t="shared" si="14"/>
        <v>0</v>
      </c>
    </row>
    <row r="37" spans="1:62">
      <c r="A37" s="75" t="str">
        <f>競技者データ入力シート!A41</f>
        <v/>
      </c>
      <c r="B37" s="75" t="str">
        <f>IF(競技者データ入力シート!B41="", "", 競技者データ入力シート!B41)</f>
        <v/>
      </c>
      <c r="C37" s="76" t="str">
        <f>IF(競技者データ入力シート!C41="", "", 競技者データ入力シート!C41)</f>
        <v/>
      </c>
      <c r="D37" s="76" t="str">
        <f>IF(競技者データ入力シート!D41="", "", 競技者データ入力シート!D41)</f>
        <v/>
      </c>
      <c r="E37" s="76" t="str">
        <f t="shared" si="0"/>
        <v/>
      </c>
      <c r="F37" s="76" t="str">
        <f t="shared" si="1"/>
        <v/>
      </c>
      <c r="G37" s="76" t="str">
        <f t="shared" si="2"/>
        <v/>
      </c>
      <c r="H37" s="76" t="str">
        <f t="shared" si="3"/>
        <v/>
      </c>
      <c r="I37" s="76" t="str">
        <f>IF(競技者データ入力シート!G41="", "", 競技者データ入力シート!G41)</f>
        <v/>
      </c>
      <c r="J37" s="76" t="str">
        <f>IF(競技者データ入力シート!E41="", "", 競技者データ入力シート!E41)</f>
        <v/>
      </c>
      <c r="K37" s="76" t="str">
        <f>IF(競技者データ入力シート!F41="", "", 競技者データ入力シート!F41)</f>
        <v/>
      </c>
      <c r="L37" s="76" t="str">
        <f>IF(競技者データ入力シート!I41="", "", 競技者データ入力シート!I41)</f>
        <v/>
      </c>
      <c r="M37" s="75" t="str">
        <f>IF(競技者データ入力シート!J41="", "", 競技者データ入力シート!J41)</f>
        <v/>
      </c>
      <c r="N37" s="75" t="str">
        <f>IF(競技者データ入力シート!K41="", "", 競技者データ入力シート!K41)</f>
        <v/>
      </c>
      <c r="O37" s="75" t="str">
        <f>IF(競技者データ入力シート!L41="", "", 競技者データ入力シート!L41)</f>
        <v/>
      </c>
      <c r="P37" s="76" t="str">
        <f>IF(競技者データ入力シート!M41="", "", 競技者データ入力シート!M41)</f>
        <v/>
      </c>
      <c r="Q37" s="75" t="str">
        <f>IF(A37="","",競技者データ入力シート!$U$1)</f>
        <v/>
      </c>
      <c r="R37" s="76" t="str">
        <f>IF(Q37="", "",'大会申込一覧表(印刷して提出)'!$P$6)</f>
        <v/>
      </c>
      <c r="S37" s="76" t="str">
        <f>IF(Q37="", "", '大会申込一覧表(印刷して提出)'!$E$6)</f>
        <v/>
      </c>
      <c r="T37" s="76" t="str">
        <f>IF(Q37="", "", 競技者データ入力シート!#REF!)</f>
        <v/>
      </c>
      <c r="U37" s="76" t="str">
        <f>IF(Q37="", "",'大会申込一覧表(印刷して提出)'!$P$5)</f>
        <v/>
      </c>
      <c r="V37" s="76" t="str">
        <f>IF(競技者データ入力シート!N41="", "", 競技者データ入力シート!N41)</f>
        <v/>
      </c>
      <c r="W37" s="76" t="str">
        <f>IF(競技者データ入力シート!O41="", "", 競技者データ入力シート!O41)</f>
        <v/>
      </c>
      <c r="X37" s="73" t="str">
        <f>IF(Y37="", "", IF($L37="男", VLOOKUP(Y37, データ!$B$2:$C$101, 2, FALSE), IF($L37="女", VLOOKUP(Y37, データ!$F$2:$H$101, 2, FALSE), "")))</f>
        <v/>
      </c>
      <c r="Y37" s="76" t="str">
        <f>IF(A37="","",IF(競技者データ入力シート!P41="", "", 競技者データ入力シート!P41))</f>
        <v/>
      </c>
      <c r="Z37" s="76" t="str">
        <f>IF(競技者データ入力シート!Q41="", "", 競技者データ入力シート!Q41)</f>
        <v/>
      </c>
      <c r="AA37" s="76" t="str">
        <f>IF(競技者データ入力シート!S41="", "", 競技者データ入力シート!S41)</f>
        <v/>
      </c>
      <c r="AB37" s="76" t="str">
        <f>IF(競技者データ入力シート!T41="", "", 競技者データ入力シート!T41)</f>
        <v/>
      </c>
      <c r="AC37" s="73" t="str">
        <f>IF(AD37="", "", IF($L37="男", VLOOKUP(AD37, データ!$B$2:$C$101, 2, FALSE), IF($L37="女", VLOOKUP(AD37, データ!$F$2:$H$101, 2, FALSE), "")))</f>
        <v/>
      </c>
      <c r="AD37" s="76" t="str">
        <f>IF(A37="","",IF(競技者データ入力シート!U41="", "", 競技者データ入力シート!U41))</f>
        <v/>
      </c>
      <c r="AE37" s="76" t="str">
        <f>IF(競技者データ入力シート!V41="", "", 競技者データ入力シート!V41)</f>
        <v/>
      </c>
      <c r="AF37" s="73" t="str">
        <f>IF(競技者データ入力シート!X41="", "", 競技者データ入力シート!X41)</f>
        <v/>
      </c>
      <c r="AG37" s="76" t="str">
        <f>IF(競技者データ入力シート!Y41="", "", 競技者データ入力シート!Y41)</f>
        <v/>
      </c>
      <c r="AH37" s="73" t="str">
        <f>IF(AI37="", "", IF($L37="男", VLOOKUP(AI37, データ!$B$2:$C$101, 2, FALSE), IF($L37="女", VLOOKUP(AI37, データ!$F$2:$H$101, 2, FALSE), "")))</f>
        <v/>
      </c>
      <c r="AI37" s="76" t="str">
        <f>IF(A37="","",IF(競技者データ入力シート!Z41="", "", 競技者データ入力シート!Z41))</f>
        <v/>
      </c>
      <c r="AJ37" s="76" t="str">
        <f>IF(競技者データ入力シート!AA41="", "", 競技者データ入力シート!AA41)</f>
        <v/>
      </c>
      <c r="AK37" s="76" t="str">
        <f>IF(競技者データ入力シート!AC41="", "", 競技者データ入力シート!AC41)</f>
        <v/>
      </c>
      <c r="AL37" s="76" t="str">
        <f>IF(競技者データ入力シート!AD41="", "", 競技者データ入力シート!AD41)</f>
        <v/>
      </c>
      <c r="AM37" s="73" t="str">
        <f>IF(AN37="", "", IF($L37="男", VLOOKUP(AN37, データ!$B$2:$C$101, 2, FALSE), IF($L37="女", VLOOKUP(AN37, データ!$F$2:$H$101, 2, FALSE), "")))</f>
        <v/>
      </c>
      <c r="AN37" s="76" t="str">
        <f>IF(A37="","",IF(競技者データ入力シート!AE41="", "", 競技者データ入力シート!AE41))</f>
        <v/>
      </c>
      <c r="AO37" s="76" t="str">
        <f>IF(競技者データ入力シート!AF41="", "", 競技者データ入力シート!AF41)</f>
        <v/>
      </c>
      <c r="AP37" s="76" t="str">
        <f>IF(競技者データ入力シート!AH41="", "", 競技者データ入力シート!AH41)</f>
        <v/>
      </c>
      <c r="AQ37" s="76" t="str">
        <f>IF(競技者データ入力シート!AI41="", "", 競技者データ入力シート!AI41)</f>
        <v/>
      </c>
      <c r="AR37" s="75" t="str">
        <f>IF(AS37="", "", IF($L37="男", VLOOKUP(AS37, データ!$B$2:$C$101, 2, FALSE), IF($L37="女", VLOOKUP(AS37, データ!$F$2:$H$101, 2, FALSE), "")))</f>
        <v/>
      </c>
      <c r="AS37" s="76" t="str">
        <f>IF(A37="","",IF(競技者データ入力シート!AJ41="", "", 競技者データ入力シート!AJ41))</f>
        <v/>
      </c>
      <c r="AT37" s="76" t="str">
        <f>IF(競技者データ入力シート!AK41="", "", 競技者データ入力シート!AK41)</f>
        <v/>
      </c>
      <c r="AU37" s="76" t="str">
        <f>IF(競技者データ入力シート!AM41="", "", 競技者データ入力シート!AM41)</f>
        <v/>
      </c>
      <c r="AV37" s="76" t="str">
        <f>IF(競技者データ入力シート!AN41="", "", 競技者データ入力シート!AN41)</f>
        <v/>
      </c>
      <c r="AW37" s="76" t="str">
        <f t="shared" si="4"/>
        <v/>
      </c>
      <c r="AY37" s="73">
        <v>35</v>
      </c>
      <c r="AZ37" s="73" t="s">
        <v>53</v>
      </c>
      <c r="BA37" s="224">
        <f t="shared" si="5"/>
        <v>0</v>
      </c>
      <c r="BB37" s="225">
        <f t="shared" si="6"/>
        <v>0</v>
      </c>
      <c r="BC37" s="224">
        <f t="shared" si="7"/>
        <v>0</v>
      </c>
      <c r="BD37" s="225">
        <f t="shared" si="8"/>
        <v>0</v>
      </c>
      <c r="BE37" s="224">
        <f t="shared" si="9"/>
        <v>0</v>
      </c>
      <c r="BF37" s="225">
        <f t="shared" si="10"/>
        <v>0</v>
      </c>
      <c r="BG37" s="224">
        <f t="shared" si="11"/>
        <v>0</v>
      </c>
      <c r="BH37" s="225">
        <f t="shared" si="12"/>
        <v>0</v>
      </c>
      <c r="BI37" s="73">
        <f t="shared" si="13"/>
        <v>0</v>
      </c>
      <c r="BJ37" s="73">
        <f t="shared" si="14"/>
        <v>0</v>
      </c>
    </row>
    <row r="38" spans="1:62">
      <c r="A38" s="75" t="str">
        <f>競技者データ入力シート!A42</f>
        <v/>
      </c>
      <c r="B38" s="75" t="str">
        <f>IF(競技者データ入力シート!B42="", "", 競技者データ入力シート!B42)</f>
        <v/>
      </c>
      <c r="C38" s="76" t="str">
        <f>IF(競技者データ入力シート!C42="", "", 競技者データ入力シート!C42)</f>
        <v/>
      </c>
      <c r="D38" s="76" t="str">
        <f>IF(競技者データ入力シート!D42="", "", 競技者データ入力シート!D42)</f>
        <v/>
      </c>
      <c r="E38" s="76" t="str">
        <f t="shared" si="0"/>
        <v/>
      </c>
      <c r="F38" s="76" t="str">
        <f t="shared" si="1"/>
        <v/>
      </c>
      <c r="G38" s="76" t="str">
        <f t="shared" si="2"/>
        <v/>
      </c>
      <c r="H38" s="76" t="str">
        <f t="shared" si="3"/>
        <v/>
      </c>
      <c r="I38" s="76" t="str">
        <f>IF(競技者データ入力シート!G42="", "", 競技者データ入力シート!G42)</f>
        <v/>
      </c>
      <c r="J38" s="76" t="str">
        <f>IF(競技者データ入力シート!E42="", "", 競技者データ入力シート!E42)</f>
        <v/>
      </c>
      <c r="K38" s="76" t="str">
        <f>IF(競技者データ入力シート!F42="", "", 競技者データ入力シート!F42)</f>
        <v/>
      </c>
      <c r="L38" s="76" t="str">
        <f>IF(競技者データ入力シート!I42="", "", 競技者データ入力シート!I42)</f>
        <v/>
      </c>
      <c r="M38" s="75" t="str">
        <f>IF(競技者データ入力シート!J42="", "", 競技者データ入力シート!J42)</f>
        <v/>
      </c>
      <c r="N38" s="75" t="str">
        <f>IF(競技者データ入力シート!K42="", "", 競技者データ入力シート!K42)</f>
        <v/>
      </c>
      <c r="O38" s="75" t="str">
        <f>IF(競技者データ入力シート!L42="", "", 競技者データ入力シート!L42)</f>
        <v/>
      </c>
      <c r="P38" s="76" t="str">
        <f>IF(競技者データ入力シート!M42="", "", 競技者データ入力シート!M42)</f>
        <v/>
      </c>
      <c r="Q38" s="75" t="str">
        <f>IF(A38="","",競技者データ入力シート!$U$1)</f>
        <v/>
      </c>
      <c r="R38" s="76" t="str">
        <f>IF(Q38="", "",'大会申込一覧表(印刷して提出)'!$P$6)</f>
        <v/>
      </c>
      <c r="S38" s="76" t="str">
        <f>IF(Q38="", "", '大会申込一覧表(印刷して提出)'!$E$6)</f>
        <v/>
      </c>
      <c r="T38" s="76" t="str">
        <f>IF(Q38="", "", 競技者データ入力シート!#REF!)</f>
        <v/>
      </c>
      <c r="U38" s="76" t="str">
        <f>IF(Q38="", "",'大会申込一覧表(印刷して提出)'!$P$5)</f>
        <v/>
      </c>
      <c r="V38" s="76" t="str">
        <f>IF(競技者データ入力シート!N42="", "", 競技者データ入力シート!N42)</f>
        <v/>
      </c>
      <c r="W38" s="76" t="str">
        <f>IF(競技者データ入力シート!O42="", "", 競技者データ入力シート!O42)</f>
        <v/>
      </c>
      <c r="X38" s="73" t="str">
        <f>IF(Y38="", "", IF($L38="男", VLOOKUP(Y38, データ!$B$2:$C$101, 2, FALSE), IF($L38="女", VLOOKUP(Y38, データ!$F$2:$H$101, 2, FALSE), "")))</f>
        <v/>
      </c>
      <c r="Y38" s="76" t="str">
        <f>IF(A38="","",IF(競技者データ入力シート!P42="", "", 競技者データ入力シート!P42))</f>
        <v/>
      </c>
      <c r="Z38" s="76" t="str">
        <f>IF(競技者データ入力シート!Q42="", "", 競技者データ入力シート!Q42)</f>
        <v/>
      </c>
      <c r="AA38" s="76" t="str">
        <f>IF(競技者データ入力シート!S42="", "", 競技者データ入力シート!S42)</f>
        <v/>
      </c>
      <c r="AB38" s="76" t="str">
        <f>IF(競技者データ入力シート!T42="", "", 競技者データ入力シート!T42)</f>
        <v/>
      </c>
      <c r="AC38" s="73" t="str">
        <f>IF(AD38="", "", IF($L38="男", VLOOKUP(AD38, データ!$B$2:$C$101, 2, FALSE), IF($L38="女", VLOOKUP(AD38, データ!$F$2:$H$101, 2, FALSE), "")))</f>
        <v/>
      </c>
      <c r="AD38" s="76" t="str">
        <f>IF(A38="","",IF(競技者データ入力シート!U42="", "", 競技者データ入力シート!U42))</f>
        <v/>
      </c>
      <c r="AE38" s="76" t="str">
        <f>IF(競技者データ入力シート!V42="", "", 競技者データ入力シート!V42)</f>
        <v/>
      </c>
      <c r="AF38" s="73" t="str">
        <f>IF(競技者データ入力シート!X42="", "", 競技者データ入力シート!X42)</f>
        <v/>
      </c>
      <c r="AG38" s="76" t="str">
        <f>IF(競技者データ入力シート!Y42="", "", 競技者データ入力シート!Y42)</f>
        <v/>
      </c>
      <c r="AH38" s="73" t="str">
        <f>IF(AI38="", "", IF($L38="男", VLOOKUP(AI38, データ!$B$2:$C$101, 2, FALSE), IF($L38="女", VLOOKUP(AI38, データ!$F$2:$H$101, 2, FALSE), "")))</f>
        <v/>
      </c>
      <c r="AI38" s="76" t="str">
        <f>IF(A38="","",IF(競技者データ入力シート!Z42="", "", 競技者データ入力シート!Z42))</f>
        <v/>
      </c>
      <c r="AJ38" s="76" t="str">
        <f>IF(競技者データ入力シート!AA42="", "", 競技者データ入力シート!AA42)</f>
        <v/>
      </c>
      <c r="AK38" s="76" t="str">
        <f>IF(競技者データ入力シート!AC42="", "", 競技者データ入力シート!AC42)</f>
        <v/>
      </c>
      <c r="AL38" s="76" t="str">
        <f>IF(競技者データ入力シート!AD42="", "", 競技者データ入力シート!AD42)</f>
        <v/>
      </c>
      <c r="AM38" s="73" t="str">
        <f>IF(AN38="", "", IF($L38="男", VLOOKUP(AN38, データ!$B$2:$C$101, 2, FALSE), IF($L38="女", VLOOKUP(AN38, データ!$F$2:$H$101, 2, FALSE), "")))</f>
        <v/>
      </c>
      <c r="AN38" s="76" t="str">
        <f>IF(A38="","",IF(競技者データ入力シート!AE42="", "", 競技者データ入力シート!AE42))</f>
        <v/>
      </c>
      <c r="AO38" s="76" t="str">
        <f>IF(競技者データ入力シート!AF42="", "", 競技者データ入力シート!AF42)</f>
        <v/>
      </c>
      <c r="AP38" s="76" t="str">
        <f>IF(競技者データ入力シート!AH42="", "", 競技者データ入力シート!AH42)</f>
        <v/>
      </c>
      <c r="AQ38" s="76" t="str">
        <f>IF(競技者データ入力シート!AI42="", "", 競技者データ入力シート!AI42)</f>
        <v/>
      </c>
      <c r="AR38" s="75" t="str">
        <f>IF(AS38="", "", IF($L38="男", VLOOKUP(AS38, データ!$B$2:$C$101, 2, FALSE), IF($L38="女", VLOOKUP(AS38, データ!$F$2:$H$101, 2, FALSE), "")))</f>
        <v/>
      </c>
      <c r="AS38" s="76" t="str">
        <f>IF(A38="","",IF(競技者データ入力シート!AJ42="", "", 競技者データ入力シート!AJ42))</f>
        <v/>
      </c>
      <c r="AT38" s="76" t="str">
        <f>IF(競技者データ入力シート!AK42="", "", 競技者データ入力シート!AK42)</f>
        <v/>
      </c>
      <c r="AU38" s="76" t="str">
        <f>IF(競技者データ入力シート!AM42="", "", 競技者データ入力シート!AM42)</f>
        <v/>
      </c>
      <c r="AV38" s="76" t="str">
        <f>IF(競技者データ入力シート!AN42="", "", 競技者データ入力シート!AN42)</f>
        <v/>
      </c>
      <c r="AW38" s="76" t="str">
        <f t="shared" si="4"/>
        <v/>
      </c>
      <c r="AY38" s="73">
        <v>36</v>
      </c>
      <c r="AZ38" s="73" t="s">
        <v>99</v>
      </c>
      <c r="BA38" s="224">
        <f t="shared" si="5"/>
        <v>0</v>
      </c>
      <c r="BB38" s="225">
        <f t="shared" si="6"/>
        <v>0</v>
      </c>
      <c r="BC38" s="224">
        <f t="shared" si="7"/>
        <v>0</v>
      </c>
      <c r="BD38" s="225">
        <f t="shared" si="8"/>
        <v>0</v>
      </c>
      <c r="BE38" s="224">
        <f t="shared" si="9"/>
        <v>0</v>
      </c>
      <c r="BF38" s="225">
        <f t="shared" si="10"/>
        <v>0</v>
      </c>
      <c r="BG38" s="224">
        <f t="shared" si="11"/>
        <v>0</v>
      </c>
      <c r="BH38" s="225">
        <f t="shared" si="12"/>
        <v>0</v>
      </c>
      <c r="BI38" s="73">
        <f t="shared" si="13"/>
        <v>0</v>
      </c>
      <c r="BJ38" s="73">
        <f t="shared" si="14"/>
        <v>0</v>
      </c>
    </row>
    <row r="39" spans="1:62">
      <c r="A39" s="75" t="str">
        <f>競技者データ入力シート!A43</f>
        <v/>
      </c>
      <c r="B39" s="75" t="str">
        <f>IF(競技者データ入力シート!B43="", "", 競技者データ入力シート!B43)</f>
        <v/>
      </c>
      <c r="C39" s="76" t="str">
        <f>IF(競技者データ入力シート!C43="", "", 競技者データ入力シート!C43)</f>
        <v/>
      </c>
      <c r="D39" s="76" t="str">
        <f>IF(競技者データ入力シート!D43="", "", 競技者データ入力シート!D43)</f>
        <v/>
      </c>
      <c r="E39" s="76" t="str">
        <f t="shared" si="0"/>
        <v/>
      </c>
      <c r="F39" s="76" t="str">
        <f t="shared" si="1"/>
        <v/>
      </c>
      <c r="G39" s="76" t="str">
        <f t="shared" si="2"/>
        <v/>
      </c>
      <c r="H39" s="76" t="str">
        <f t="shared" si="3"/>
        <v/>
      </c>
      <c r="I39" s="76" t="str">
        <f>IF(競技者データ入力シート!G43="", "", 競技者データ入力シート!G43)</f>
        <v/>
      </c>
      <c r="J39" s="76" t="str">
        <f>IF(競技者データ入力シート!E43="", "", 競技者データ入力シート!E43)</f>
        <v/>
      </c>
      <c r="K39" s="76" t="str">
        <f>IF(競技者データ入力シート!F43="", "", 競技者データ入力シート!F43)</f>
        <v/>
      </c>
      <c r="L39" s="76" t="str">
        <f>IF(競技者データ入力シート!I43="", "", 競技者データ入力シート!I43)</f>
        <v/>
      </c>
      <c r="M39" s="75" t="str">
        <f>IF(競技者データ入力シート!J43="", "", 競技者データ入力シート!J43)</f>
        <v/>
      </c>
      <c r="N39" s="75" t="str">
        <f>IF(競技者データ入力シート!K43="", "", 競技者データ入力シート!K43)</f>
        <v/>
      </c>
      <c r="O39" s="75" t="str">
        <f>IF(競技者データ入力シート!L43="", "", 競技者データ入力シート!L43)</f>
        <v/>
      </c>
      <c r="P39" s="76" t="str">
        <f>IF(競技者データ入力シート!M43="", "", 競技者データ入力シート!M43)</f>
        <v/>
      </c>
      <c r="Q39" s="75" t="str">
        <f>IF(A39="","",競技者データ入力シート!$U$1)</f>
        <v/>
      </c>
      <c r="R39" s="76" t="str">
        <f>IF(Q39="", "",'大会申込一覧表(印刷して提出)'!$P$6)</f>
        <v/>
      </c>
      <c r="S39" s="76" t="str">
        <f>IF(Q39="", "", '大会申込一覧表(印刷して提出)'!$E$6)</f>
        <v/>
      </c>
      <c r="T39" s="76" t="str">
        <f>IF(Q39="", "", 競技者データ入力シート!#REF!)</f>
        <v/>
      </c>
      <c r="U39" s="76" t="str">
        <f>IF(Q39="", "",'大会申込一覧表(印刷して提出)'!$P$5)</f>
        <v/>
      </c>
      <c r="V39" s="76" t="str">
        <f>IF(競技者データ入力シート!N43="", "", 競技者データ入力シート!N43)</f>
        <v/>
      </c>
      <c r="W39" s="76" t="str">
        <f>IF(競技者データ入力シート!O43="", "", 競技者データ入力シート!O43)</f>
        <v/>
      </c>
      <c r="X39" s="73" t="str">
        <f>IF(Y39="", "", IF($L39="男", VLOOKUP(Y39, データ!$B$2:$C$101, 2, FALSE), IF($L39="女", VLOOKUP(Y39, データ!$F$2:$H$101, 2, FALSE), "")))</f>
        <v/>
      </c>
      <c r="Y39" s="76" t="str">
        <f>IF(A39="","",IF(競技者データ入力シート!P43="", "", 競技者データ入力シート!P43))</f>
        <v/>
      </c>
      <c r="Z39" s="76" t="str">
        <f>IF(競技者データ入力シート!Q43="", "", 競技者データ入力シート!Q43)</f>
        <v/>
      </c>
      <c r="AA39" s="76" t="str">
        <f>IF(競技者データ入力シート!S43="", "", 競技者データ入力シート!S43)</f>
        <v/>
      </c>
      <c r="AB39" s="76" t="str">
        <f>IF(競技者データ入力シート!T43="", "", 競技者データ入力シート!T43)</f>
        <v/>
      </c>
      <c r="AC39" s="73" t="str">
        <f>IF(AD39="", "", IF($L39="男", VLOOKUP(AD39, データ!$B$2:$C$101, 2, FALSE), IF($L39="女", VLOOKUP(AD39, データ!$F$2:$H$101, 2, FALSE), "")))</f>
        <v/>
      </c>
      <c r="AD39" s="76" t="str">
        <f>IF(A39="","",IF(競技者データ入力シート!U43="", "", 競技者データ入力シート!U43))</f>
        <v/>
      </c>
      <c r="AE39" s="76" t="str">
        <f>IF(競技者データ入力シート!V43="", "", 競技者データ入力シート!V43)</f>
        <v/>
      </c>
      <c r="AF39" s="73" t="str">
        <f>IF(競技者データ入力シート!X43="", "", 競技者データ入力シート!X43)</f>
        <v/>
      </c>
      <c r="AG39" s="76" t="str">
        <f>IF(競技者データ入力シート!Y43="", "", 競技者データ入力シート!Y43)</f>
        <v/>
      </c>
      <c r="AH39" s="73" t="str">
        <f>IF(AI39="", "", IF($L39="男", VLOOKUP(AI39, データ!$B$2:$C$101, 2, FALSE), IF($L39="女", VLOOKUP(AI39, データ!$F$2:$H$101, 2, FALSE), "")))</f>
        <v/>
      </c>
      <c r="AI39" s="76" t="str">
        <f>IF(A39="","",IF(競技者データ入力シート!Z43="", "", 競技者データ入力シート!Z43))</f>
        <v/>
      </c>
      <c r="AJ39" s="76" t="str">
        <f>IF(競技者データ入力シート!AA43="", "", 競技者データ入力シート!AA43)</f>
        <v/>
      </c>
      <c r="AK39" s="76" t="str">
        <f>IF(競技者データ入力シート!AC43="", "", 競技者データ入力シート!AC43)</f>
        <v/>
      </c>
      <c r="AL39" s="76" t="str">
        <f>IF(競技者データ入力シート!AD43="", "", 競技者データ入力シート!AD43)</f>
        <v/>
      </c>
      <c r="AM39" s="73" t="str">
        <f>IF(AN39="", "", IF($L39="男", VLOOKUP(AN39, データ!$B$2:$C$101, 2, FALSE), IF($L39="女", VLOOKUP(AN39, データ!$F$2:$H$101, 2, FALSE), "")))</f>
        <v/>
      </c>
      <c r="AN39" s="76" t="str">
        <f>IF(A39="","",IF(競技者データ入力シート!AE43="", "", 競技者データ入力シート!AE43))</f>
        <v/>
      </c>
      <c r="AO39" s="76" t="str">
        <f>IF(競技者データ入力シート!AF43="", "", 競技者データ入力シート!AF43)</f>
        <v/>
      </c>
      <c r="AP39" s="76" t="str">
        <f>IF(競技者データ入力シート!AH43="", "", 競技者データ入力シート!AH43)</f>
        <v/>
      </c>
      <c r="AQ39" s="76" t="str">
        <f>IF(競技者データ入力シート!AI43="", "", 競技者データ入力シート!AI43)</f>
        <v/>
      </c>
      <c r="AR39" s="75" t="str">
        <f>IF(AS39="", "", IF($L39="男", VLOOKUP(AS39, データ!$B$2:$C$101, 2, FALSE), IF($L39="女", VLOOKUP(AS39, データ!$F$2:$H$101, 2, FALSE), "")))</f>
        <v/>
      </c>
      <c r="AS39" s="76" t="str">
        <f>IF(A39="","",IF(競技者データ入力シート!AJ43="", "", 競技者データ入力シート!AJ43))</f>
        <v/>
      </c>
      <c r="AT39" s="76" t="str">
        <f>IF(競技者データ入力シート!AK43="", "", 競技者データ入力シート!AK43)</f>
        <v/>
      </c>
      <c r="AU39" s="76" t="str">
        <f>IF(競技者データ入力シート!AM43="", "", 競技者データ入力シート!AM43)</f>
        <v/>
      </c>
      <c r="AV39" s="76" t="str">
        <f>IF(競技者データ入力シート!AN43="", "", 競技者データ入力シート!AN43)</f>
        <v/>
      </c>
      <c r="AW39" s="76" t="str">
        <f t="shared" si="4"/>
        <v/>
      </c>
      <c r="AY39" s="73">
        <v>37</v>
      </c>
      <c r="AZ39" s="73" t="s">
        <v>92</v>
      </c>
      <c r="BA39" s="224">
        <f t="shared" si="5"/>
        <v>0</v>
      </c>
      <c r="BB39" s="225">
        <f t="shared" si="6"/>
        <v>0</v>
      </c>
      <c r="BC39" s="224">
        <f t="shared" si="7"/>
        <v>0</v>
      </c>
      <c r="BD39" s="225">
        <f t="shared" si="8"/>
        <v>0</v>
      </c>
      <c r="BE39" s="224">
        <f t="shared" si="9"/>
        <v>0</v>
      </c>
      <c r="BF39" s="225">
        <f t="shared" si="10"/>
        <v>0</v>
      </c>
      <c r="BG39" s="224">
        <f t="shared" si="11"/>
        <v>0</v>
      </c>
      <c r="BH39" s="225">
        <f t="shared" si="12"/>
        <v>0</v>
      </c>
      <c r="BI39" s="73">
        <f t="shared" si="13"/>
        <v>0</v>
      </c>
      <c r="BJ39" s="73">
        <f t="shared" si="14"/>
        <v>0</v>
      </c>
    </row>
    <row r="40" spans="1:62">
      <c r="A40" s="75" t="str">
        <f>競技者データ入力シート!A44</f>
        <v/>
      </c>
      <c r="B40" s="75" t="str">
        <f>IF(競技者データ入力シート!B44="", "", 競技者データ入力シート!B44)</f>
        <v/>
      </c>
      <c r="C40" s="76" t="str">
        <f>IF(競技者データ入力シート!C44="", "", 競技者データ入力シート!C44)</f>
        <v/>
      </c>
      <c r="D40" s="76" t="str">
        <f>IF(競技者データ入力シート!D44="", "", 競技者データ入力シート!D44)</f>
        <v/>
      </c>
      <c r="E40" s="76" t="str">
        <f t="shared" si="0"/>
        <v/>
      </c>
      <c r="F40" s="76" t="str">
        <f t="shared" si="1"/>
        <v/>
      </c>
      <c r="G40" s="76" t="str">
        <f t="shared" si="2"/>
        <v/>
      </c>
      <c r="H40" s="76" t="str">
        <f t="shared" si="3"/>
        <v/>
      </c>
      <c r="I40" s="76" t="str">
        <f>IF(競技者データ入力シート!G44="", "", 競技者データ入力シート!G44)</f>
        <v/>
      </c>
      <c r="J40" s="76" t="str">
        <f>IF(競技者データ入力シート!E44="", "", 競技者データ入力シート!E44)</f>
        <v/>
      </c>
      <c r="K40" s="76" t="str">
        <f>IF(競技者データ入力シート!F44="", "", 競技者データ入力シート!F44)</f>
        <v/>
      </c>
      <c r="L40" s="76" t="str">
        <f>IF(競技者データ入力シート!I44="", "", 競技者データ入力シート!I44)</f>
        <v/>
      </c>
      <c r="M40" s="75" t="str">
        <f>IF(競技者データ入力シート!J44="", "", 競技者データ入力シート!J44)</f>
        <v/>
      </c>
      <c r="N40" s="75" t="str">
        <f>IF(競技者データ入力シート!K44="", "", 競技者データ入力シート!K44)</f>
        <v/>
      </c>
      <c r="O40" s="75" t="str">
        <f>IF(競技者データ入力シート!L44="", "", 競技者データ入力シート!L44)</f>
        <v/>
      </c>
      <c r="P40" s="76" t="str">
        <f>IF(競技者データ入力シート!M44="", "", 競技者データ入力シート!M44)</f>
        <v/>
      </c>
      <c r="Q40" s="75" t="str">
        <f>IF(A40="","",競技者データ入力シート!$U$1)</f>
        <v/>
      </c>
      <c r="R40" s="76" t="str">
        <f>IF(Q40="", "",'大会申込一覧表(印刷して提出)'!$P$6)</f>
        <v/>
      </c>
      <c r="S40" s="76" t="str">
        <f>IF(Q40="", "", '大会申込一覧表(印刷して提出)'!$E$6)</f>
        <v/>
      </c>
      <c r="T40" s="76" t="str">
        <f>IF(Q40="", "", 競技者データ入力シート!#REF!)</f>
        <v/>
      </c>
      <c r="U40" s="76" t="str">
        <f>IF(Q40="", "",'大会申込一覧表(印刷して提出)'!$P$5)</f>
        <v/>
      </c>
      <c r="V40" s="76" t="str">
        <f>IF(競技者データ入力シート!N44="", "", 競技者データ入力シート!N44)</f>
        <v/>
      </c>
      <c r="W40" s="76" t="str">
        <f>IF(競技者データ入力シート!O44="", "", 競技者データ入力シート!O44)</f>
        <v/>
      </c>
      <c r="X40" s="73" t="str">
        <f>IF(Y40="", "", IF($L40="男", VLOOKUP(Y40, データ!$B$2:$C$101, 2, FALSE), IF($L40="女", VLOOKUP(Y40, データ!$F$2:$H$101, 2, FALSE), "")))</f>
        <v/>
      </c>
      <c r="Y40" s="76" t="str">
        <f>IF(A40="","",IF(競技者データ入力シート!P44="", "", 競技者データ入力シート!P44))</f>
        <v/>
      </c>
      <c r="Z40" s="76" t="str">
        <f>IF(競技者データ入力シート!Q44="", "", 競技者データ入力シート!Q44)</f>
        <v/>
      </c>
      <c r="AA40" s="76" t="str">
        <f>IF(競技者データ入力シート!S44="", "", 競技者データ入力シート!S44)</f>
        <v/>
      </c>
      <c r="AB40" s="76" t="str">
        <f>IF(競技者データ入力シート!T44="", "", 競技者データ入力シート!T44)</f>
        <v/>
      </c>
      <c r="AC40" s="73" t="str">
        <f>IF(AD40="", "", IF($L40="男", VLOOKUP(AD40, データ!$B$2:$C$101, 2, FALSE), IF($L40="女", VLOOKUP(AD40, データ!$F$2:$H$101, 2, FALSE), "")))</f>
        <v/>
      </c>
      <c r="AD40" s="76" t="str">
        <f>IF(A40="","",IF(競技者データ入力シート!U44="", "", 競技者データ入力シート!U44))</f>
        <v/>
      </c>
      <c r="AE40" s="76" t="str">
        <f>IF(競技者データ入力シート!V44="", "", 競技者データ入力シート!V44)</f>
        <v/>
      </c>
      <c r="AF40" s="73" t="str">
        <f>IF(競技者データ入力シート!X44="", "", 競技者データ入力シート!X44)</f>
        <v/>
      </c>
      <c r="AG40" s="76" t="str">
        <f>IF(競技者データ入力シート!Y44="", "", 競技者データ入力シート!Y44)</f>
        <v/>
      </c>
      <c r="AH40" s="73" t="str">
        <f>IF(AI40="", "", IF($L40="男", VLOOKUP(AI40, データ!$B$2:$C$101, 2, FALSE), IF($L40="女", VLOOKUP(AI40, データ!$F$2:$H$101, 2, FALSE), "")))</f>
        <v/>
      </c>
      <c r="AI40" s="76" t="str">
        <f>IF(A40="","",IF(競技者データ入力シート!Z44="", "", 競技者データ入力シート!Z44))</f>
        <v/>
      </c>
      <c r="AJ40" s="76" t="str">
        <f>IF(競技者データ入力シート!AA44="", "", 競技者データ入力シート!AA44)</f>
        <v/>
      </c>
      <c r="AK40" s="76" t="str">
        <f>IF(競技者データ入力シート!AC44="", "", 競技者データ入力シート!AC44)</f>
        <v/>
      </c>
      <c r="AL40" s="76" t="str">
        <f>IF(競技者データ入力シート!AD44="", "", 競技者データ入力シート!AD44)</f>
        <v/>
      </c>
      <c r="AM40" s="73" t="str">
        <f>IF(AN40="", "", IF($L40="男", VLOOKUP(AN40, データ!$B$2:$C$101, 2, FALSE), IF($L40="女", VLOOKUP(AN40, データ!$F$2:$H$101, 2, FALSE), "")))</f>
        <v/>
      </c>
      <c r="AN40" s="76" t="str">
        <f>IF(A40="","",IF(競技者データ入力シート!AE44="", "", 競技者データ入力シート!AE44))</f>
        <v/>
      </c>
      <c r="AO40" s="76" t="str">
        <f>IF(競技者データ入力シート!AF44="", "", 競技者データ入力シート!AF44)</f>
        <v/>
      </c>
      <c r="AP40" s="76" t="str">
        <f>IF(競技者データ入力シート!AH44="", "", 競技者データ入力シート!AH44)</f>
        <v/>
      </c>
      <c r="AQ40" s="76" t="str">
        <f>IF(競技者データ入力シート!AI44="", "", 競技者データ入力シート!AI44)</f>
        <v/>
      </c>
      <c r="AR40" s="75" t="str">
        <f>IF(AS40="", "", IF($L40="男", VLOOKUP(AS40, データ!$B$2:$C$101, 2, FALSE), IF($L40="女", VLOOKUP(AS40, データ!$F$2:$H$101, 2, FALSE), "")))</f>
        <v/>
      </c>
      <c r="AS40" s="76" t="str">
        <f>IF(A40="","",IF(競技者データ入力シート!AJ44="", "", 競技者データ入力シート!AJ44))</f>
        <v/>
      </c>
      <c r="AT40" s="76" t="str">
        <f>IF(競技者データ入力シート!AK44="", "", 競技者データ入力シート!AK44)</f>
        <v/>
      </c>
      <c r="AU40" s="76" t="str">
        <f>IF(競技者データ入力シート!AM44="", "", 競技者データ入力シート!AM44)</f>
        <v/>
      </c>
      <c r="AV40" s="76" t="str">
        <f>IF(競技者データ入力シート!AN44="", "", 競技者データ入力シート!AN44)</f>
        <v/>
      </c>
      <c r="AW40" s="76" t="str">
        <f t="shared" si="4"/>
        <v/>
      </c>
      <c r="AY40" s="73">
        <v>38</v>
      </c>
      <c r="AZ40" s="73" t="s">
        <v>57</v>
      </c>
      <c r="BA40" s="224">
        <f t="shared" si="5"/>
        <v>0</v>
      </c>
      <c r="BB40" s="225">
        <f t="shared" si="6"/>
        <v>0</v>
      </c>
      <c r="BC40" s="224">
        <f t="shared" si="7"/>
        <v>0</v>
      </c>
      <c r="BD40" s="225">
        <f t="shared" si="8"/>
        <v>0</v>
      </c>
      <c r="BE40" s="224">
        <f t="shared" si="9"/>
        <v>0</v>
      </c>
      <c r="BF40" s="225">
        <f t="shared" si="10"/>
        <v>0</v>
      </c>
      <c r="BG40" s="224">
        <f t="shared" si="11"/>
        <v>0</v>
      </c>
      <c r="BH40" s="225">
        <f t="shared" si="12"/>
        <v>0</v>
      </c>
      <c r="BI40" s="73">
        <f t="shared" si="13"/>
        <v>0</v>
      </c>
      <c r="BJ40" s="73">
        <f t="shared" si="14"/>
        <v>0</v>
      </c>
    </row>
    <row r="41" spans="1:62">
      <c r="A41" s="75" t="str">
        <f>競技者データ入力シート!A45</f>
        <v/>
      </c>
      <c r="B41" s="75" t="str">
        <f>IF(競技者データ入力シート!B45="", "", 競技者データ入力シート!B45)</f>
        <v/>
      </c>
      <c r="C41" s="76" t="str">
        <f>IF(競技者データ入力シート!C45="", "", 競技者データ入力シート!C45)</f>
        <v/>
      </c>
      <c r="D41" s="76" t="str">
        <f>IF(競技者データ入力シート!D45="", "", 競技者データ入力シート!D45)</f>
        <v/>
      </c>
      <c r="E41" s="76" t="str">
        <f t="shared" si="0"/>
        <v/>
      </c>
      <c r="F41" s="76" t="str">
        <f t="shared" si="1"/>
        <v/>
      </c>
      <c r="G41" s="76" t="str">
        <f t="shared" si="2"/>
        <v/>
      </c>
      <c r="H41" s="76" t="str">
        <f t="shared" si="3"/>
        <v/>
      </c>
      <c r="I41" s="76" t="str">
        <f>IF(競技者データ入力シート!G45="", "", 競技者データ入力シート!G45)</f>
        <v/>
      </c>
      <c r="J41" s="76" t="str">
        <f>IF(競技者データ入力シート!E45="", "", 競技者データ入力シート!E45)</f>
        <v/>
      </c>
      <c r="K41" s="76" t="str">
        <f>IF(競技者データ入力シート!F45="", "", 競技者データ入力シート!F45)</f>
        <v/>
      </c>
      <c r="L41" s="76" t="str">
        <f>IF(競技者データ入力シート!I45="", "", 競技者データ入力シート!I45)</f>
        <v/>
      </c>
      <c r="M41" s="75" t="str">
        <f>IF(競技者データ入力シート!J45="", "", 競技者データ入力シート!J45)</f>
        <v/>
      </c>
      <c r="N41" s="75" t="str">
        <f>IF(競技者データ入力シート!K45="", "", 競技者データ入力シート!K45)</f>
        <v/>
      </c>
      <c r="O41" s="75" t="str">
        <f>IF(競技者データ入力シート!L45="", "", 競技者データ入力シート!L45)</f>
        <v/>
      </c>
      <c r="P41" s="76" t="str">
        <f>IF(競技者データ入力シート!M45="", "", 競技者データ入力シート!M45)</f>
        <v/>
      </c>
      <c r="Q41" s="75" t="str">
        <f>IF(A41="","",競技者データ入力シート!$U$1)</f>
        <v/>
      </c>
      <c r="R41" s="76" t="str">
        <f>IF(Q41="", "",'大会申込一覧表(印刷して提出)'!$P$6)</f>
        <v/>
      </c>
      <c r="S41" s="76" t="str">
        <f>IF(Q41="", "", '大会申込一覧表(印刷して提出)'!$E$6)</f>
        <v/>
      </c>
      <c r="T41" s="76" t="str">
        <f>IF(Q41="", "", 競技者データ入力シート!#REF!)</f>
        <v/>
      </c>
      <c r="U41" s="76" t="str">
        <f>IF(Q41="", "",'大会申込一覧表(印刷して提出)'!$P$5)</f>
        <v/>
      </c>
      <c r="V41" s="76" t="str">
        <f>IF(競技者データ入力シート!N45="", "", 競技者データ入力シート!N45)</f>
        <v/>
      </c>
      <c r="W41" s="76" t="str">
        <f>IF(競技者データ入力シート!O45="", "", 競技者データ入力シート!O45)</f>
        <v/>
      </c>
      <c r="X41" s="73" t="str">
        <f>IF(Y41="", "", IF($L41="男", VLOOKUP(Y41, データ!$B$2:$C$101, 2, FALSE), IF($L41="女", VLOOKUP(Y41, データ!$F$2:$H$101, 2, FALSE), "")))</f>
        <v/>
      </c>
      <c r="Y41" s="76" t="str">
        <f>IF(A41="","",IF(競技者データ入力シート!P45="", "", 競技者データ入力シート!P45))</f>
        <v/>
      </c>
      <c r="Z41" s="76" t="str">
        <f>IF(競技者データ入力シート!Q45="", "", 競技者データ入力シート!Q45)</f>
        <v/>
      </c>
      <c r="AA41" s="76" t="str">
        <f>IF(競技者データ入力シート!S45="", "", 競技者データ入力シート!S45)</f>
        <v/>
      </c>
      <c r="AB41" s="76" t="str">
        <f>IF(競技者データ入力シート!T45="", "", 競技者データ入力シート!T45)</f>
        <v/>
      </c>
      <c r="AC41" s="73" t="str">
        <f>IF(AD41="", "", IF($L41="男", VLOOKUP(AD41, データ!$B$2:$C$101, 2, FALSE), IF($L41="女", VLOOKUP(AD41, データ!$F$2:$H$101, 2, FALSE), "")))</f>
        <v/>
      </c>
      <c r="AD41" s="76" t="str">
        <f>IF(A41="","",IF(競技者データ入力シート!U45="", "", 競技者データ入力シート!U45))</f>
        <v/>
      </c>
      <c r="AE41" s="76" t="str">
        <f>IF(競技者データ入力シート!V45="", "", 競技者データ入力シート!V45)</f>
        <v/>
      </c>
      <c r="AF41" s="73" t="str">
        <f>IF(競技者データ入力シート!X45="", "", 競技者データ入力シート!X45)</f>
        <v/>
      </c>
      <c r="AG41" s="76" t="str">
        <f>IF(競技者データ入力シート!Y45="", "", 競技者データ入力シート!Y45)</f>
        <v/>
      </c>
      <c r="AH41" s="73" t="str">
        <f>IF(AI41="", "", IF($L41="男", VLOOKUP(AI41, データ!$B$2:$C$101, 2, FALSE), IF($L41="女", VLOOKUP(AI41, データ!$F$2:$H$101, 2, FALSE), "")))</f>
        <v/>
      </c>
      <c r="AI41" s="76" t="str">
        <f>IF(A41="","",IF(競技者データ入力シート!Z45="", "", 競技者データ入力シート!Z45))</f>
        <v/>
      </c>
      <c r="AJ41" s="76" t="str">
        <f>IF(競技者データ入力シート!AA45="", "", 競技者データ入力シート!AA45)</f>
        <v/>
      </c>
      <c r="AK41" s="76" t="str">
        <f>IF(競技者データ入力シート!AC45="", "", 競技者データ入力シート!AC45)</f>
        <v/>
      </c>
      <c r="AL41" s="76" t="str">
        <f>IF(競技者データ入力シート!AD45="", "", 競技者データ入力シート!AD45)</f>
        <v/>
      </c>
      <c r="AM41" s="73" t="str">
        <f>IF(AN41="", "", IF($L41="男", VLOOKUP(AN41, データ!$B$2:$C$101, 2, FALSE), IF($L41="女", VLOOKUP(AN41, データ!$F$2:$H$101, 2, FALSE), "")))</f>
        <v/>
      </c>
      <c r="AN41" s="76" t="str">
        <f>IF(A41="","",IF(競技者データ入力シート!AE45="", "", 競技者データ入力シート!AE45))</f>
        <v/>
      </c>
      <c r="AO41" s="76" t="str">
        <f>IF(競技者データ入力シート!AF45="", "", 競技者データ入力シート!AF45)</f>
        <v/>
      </c>
      <c r="AP41" s="76" t="str">
        <f>IF(競技者データ入力シート!AH45="", "", 競技者データ入力シート!AH45)</f>
        <v/>
      </c>
      <c r="AQ41" s="76" t="str">
        <f>IF(競技者データ入力シート!AI45="", "", 競技者データ入力シート!AI45)</f>
        <v/>
      </c>
      <c r="AR41" s="75" t="str">
        <f>IF(AS41="", "", IF($L41="男", VLOOKUP(AS41, データ!$B$2:$C$101, 2, FALSE), IF($L41="女", VLOOKUP(AS41, データ!$F$2:$H$101, 2, FALSE), "")))</f>
        <v/>
      </c>
      <c r="AS41" s="76" t="str">
        <f>IF(A41="","",IF(競技者データ入力シート!AJ45="", "", 競技者データ入力シート!AJ45))</f>
        <v/>
      </c>
      <c r="AT41" s="76" t="str">
        <f>IF(競技者データ入力シート!AK45="", "", 競技者データ入力シート!AK45)</f>
        <v/>
      </c>
      <c r="AU41" s="76" t="str">
        <f>IF(競技者データ入力シート!AM45="", "", 競技者データ入力シート!AM45)</f>
        <v/>
      </c>
      <c r="AV41" s="76" t="str">
        <f>IF(競技者データ入力シート!AN45="", "", 競技者データ入力シート!AN45)</f>
        <v/>
      </c>
      <c r="AW41" s="76" t="str">
        <f t="shared" si="4"/>
        <v/>
      </c>
      <c r="AY41" s="73">
        <v>39</v>
      </c>
      <c r="AZ41" s="73" t="s">
        <v>75</v>
      </c>
      <c r="BA41" s="224">
        <f t="shared" si="5"/>
        <v>0</v>
      </c>
      <c r="BB41" s="225">
        <f t="shared" si="6"/>
        <v>0</v>
      </c>
      <c r="BC41" s="224">
        <f t="shared" si="7"/>
        <v>0</v>
      </c>
      <c r="BD41" s="225">
        <f t="shared" si="8"/>
        <v>0</v>
      </c>
      <c r="BE41" s="224">
        <f t="shared" si="9"/>
        <v>0</v>
      </c>
      <c r="BF41" s="225">
        <f t="shared" si="10"/>
        <v>0</v>
      </c>
      <c r="BG41" s="224">
        <f t="shared" si="11"/>
        <v>0</v>
      </c>
      <c r="BH41" s="225">
        <f t="shared" si="12"/>
        <v>0</v>
      </c>
      <c r="BI41" s="73">
        <f t="shared" si="13"/>
        <v>0</v>
      </c>
      <c r="BJ41" s="73">
        <f t="shared" si="14"/>
        <v>0</v>
      </c>
    </row>
    <row r="42" spans="1:62">
      <c r="A42" s="75" t="str">
        <f>競技者データ入力シート!A46</f>
        <v/>
      </c>
      <c r="B42" s="75" t="str">
        <f>IF(競技者データ入力シート!B46="", "", 競技者データ入力シート!B46)</f>
        <v/>
      </c>
      <c r="C42" s="76" t="str">
        <f>IF(競技者データ入力シート!C46="", "", 競技者データ入力シート!C46)</f>
        <v/>
      </c>
      <c r="D42" s="76" t="str">
        <f>IF(競技者データ入力シート!D46="", "", 競技者データ入力シート!D46)</f>
        <v/>
      </c>
      <c r="E42" s="76" t="str">
        <f t="shared" si="0"/>
        <v/>
      </c>
      <c r="F42" s="76" t="str">
        <f t="shared" si="1"/>
        <v/>
      </c>
      <c r="G42" s="76" t="str">
        <f t="shared" si="2"/>
        <v/>
      </c>
      <c r="H42" s="76" t="str">
        <f t="shared" si="3"/>
        <v/>
      </c>
      <c r="I42" s="76" t="str">
        <f>IF(競技者データ入力シート!G46="", "", 競技者データ入力シート!G46)</f>
        <v/>
      </c>
      <c r="J42" s="76" t="str">
        <f>IF(競技者データ入力シート!E46="", "", 競技者データ入力シート!E46)</f>
        <v/>
      </c>
      <c r="K42" s="76" t="str">
        <f>IF(競技者データ入力シート!F46="", "", 競技者データ入力シート!F46)</f>
        <v/>
      </c>
      <c r="L42" s="76" t="str">
        <f>IF(競技者データ入力シート!I46="", "", 競技者データ入力シート!I46)</f>
        <v/>
      </c>
      <c r="M42" s="75" t="str">
        <f>IF(競技者データ入力シート!J46="", "", 競技者データ入力シート!J46)</f>
        <v/>
      </c>
      <c r="N42" s="75" t="str">
        <f>IF(競技者データ入力シート!K46="", "", 競技者データ入力シート!K46)</f>
        <v/>
      </c>
      <c r="O42" s="75" t="str">
        <f>IF(競技者データ入力シート!L46="", "", 競技者データ入力シート!L46)</f>
        <v/>
      </c>
      <c r="P42" s="76" t="str">
        <f>IF(競技者データ入力シート!M46="", "", 競技者データ入力シート!M46)</f>
        <v/>
      </c>
      <c r="Q42" s="75" t="str">
        <f>IF(A42="","",競技者データ入力シート!$U$1)</f>
        <v/>
      </c>
      <c r="R42" s="76" t="str">
        <f>IF(Q42="", "",'大会申込一覧表(印刷して提出)'!$P$6)</f>
        <v/>
      </c>
      <c r="S42" s="76" t="str">
        <f>IF(Q42="", "", '大会申込一覧表(印刷して提出)'!$E$6)</f>
        <v/>
      </c>
      <c r="T42" s="76" t="str">
        <f>IF(Q42="", "", 競技者データ入力シート!#REF!)</f>
        <v/>
      </c>
      <c r="U42" s="76" t="str">
        <f>IF(Q42="", "",'大会申込一覧表(印刷して提出)'!$P$5)</f>
        <v/>
      </c>
      <c r="V42" s="76" t="str">
        <f>IF(競技者データ入力シート!N46="", "", 競技者データ入力シート!N46)</f>
        <v/>
      </c>
      <c r="W42" s="76" t="str">
        <f>IF(競技者データ入力シート!O46="", "", 競技者データ入力シート!O46)</f>
        <v/>
      </c>
      <c r="X42" s="73" t="str">
        <f>IF(Y42="", "", IF($L42="男", VLOOKUP(Y42, データ!$B$2:$C$101, 2, FALSE), IF($L42="女", VLOOKUP(Y42, データ!$F$2:$H$101, 2, FALSE), "")))</f>
        <v/>
      </c>
      <c r="Y42" s="76" t="str">
        <f>IF(A42="","",IF(競技者データ入力シート!P46="", "", 競技者データ入力シート!P46))</f>
        <v/>
      </c>
      <c r="Z42" s="76" t="str">
        <f>IF(競技者データ入力シート!Q46="", "", 競技者データ入力シート!Q46)</f>
        <v/>
      </c>
      <c r="AA42" s="76" t="str">
        <f>IF(競技者データ入力シート!S46="", "", 競技者データ入力シート!S46)</f>
        <v/>
      </c>
      <c r="AB42" s="76" t="str">
        <f>IF(競技者データ入力シート!T46="", "", 競技者データ入力シート!T46)</f>
        <v/>
      </c>
      <c r="AC42" s="73" t="str">
        <f>IF(AD42="", "", IF($L42="男", VLOOKUP(AD42, データ!$B$2:$C$101, 2, FALSE), IF($L42="女", VLOOKUP(AD42, データ!$F$2:$H$101, 2, FALSE), "")))</f>
        <v/>
      </c>
      <c r="AD42" s="76" t="str">
        <f>IF(A42="","",IF(競技者データ入力シート!U46="", "", 競技者データ入力シート!U46))</f>
        <v/>
      </c>
      <c r="AE42" s="76" t="str">
        <f>IF(競技者データ入力シート!V46="", "", 競技者データ入力シート!V46)</f>
        <v/>
      </c>
      <c r="AF42" s="73" t="str">
        <f>IF(競技者データ入力シート!X46="", "", 競技者データ入力シート!X46)</f>
        <v/>
      </c>
      <c r="AG42" s="76" t="str">
        <f>IF(競技者データ入力シート!Y46="", "", 競技者データ入力シート!Y46)</f>
        <v/>
      </c>
      <c r="AH42" s="73" t="str">
        <f>IF(AI42="", "", IF($L42="男", VLOOKUP(AI42, データ!$B$2:$C$101, 2, FALSE), IF($L42="女", VLOOKUP(AI42, データ!$F$2:$H$101, 2, FALSE), "")))</f>
        <v/>
      </c>
      <c r="AI42" s="76" t="str">
        <f>IF(A42="","",IF(競技者データ入力シート!Z46="", "", 競技者データ入力シート!Z46))</f>
        <v/>
      </c>
      <c r="AJ42" s="76" t="str">
        <f>IF(競技者データ入力シート!AA46="", "", 競技者データ入力シート!AA46)</f>
        <v/>
      </c>
      <c r="AK42" s="76" t="str">
        <f>IF(競技者データ入力シート!AC46="", "", 競技者データ入力シート!AC46)</f>
        <v/>
      </c>
      <c r="AL42" s="76" t="str">
        <f>IF(競技者データ入力シート!AD46="", "", 競技者データ入力シート!AD46)</f>
        <v/>
      </c>
      <c r="AM42" s="73" t="str">
        <f>IF(AN42="", "", IF($L42="男", VLOOKUP(AN42, データ!$B$2:$C$101, 2, FALSE), IF($L42="女", VLOOKUP(AN42, データ!$F$2:$H$101, 2, FALSE), "")))</f>
        <v/>
      </c>
      <c r="AN42" s="76" t="str">
        <f>IF(A42="","",IF(競技者データ入力シート!AE46="", "", 競技者データ入力シート!AE46))</f>
        <v/>
      </c>
      <c r="AO42" s="76" t="str">
        <f>IF(競技者データ入力シート!AF46="", "", 競技者データ入力シート!AF46)</f>
        <v/>
      </c>
      <c r="AP42" s="76" t="str">
        <f>IF(競技者データ入力シート!AH46="", "", 競技者データ入力シート!AH46)</f>
        <v/>
      </c>
      <c r="AQ42" s="76" t="str">
        <f>IF(競技者データ入力シート!AI46="", "", 競技者データ入力シート!AI46)</f>
        <v/>
      </c>
      <c r="AR42" s="75" t="str">
        <f>IF(AS42="", "", IF($L42="男", VLOOKUP(AS42, データ!$B$2:$C$101, 2, FALSE), IF($L42="女", VLOOKUP(AS42, データ!$F$2:$H$101, 2, FALSE), "")))</f>
        <v/>
      </c>
      <c r="AS42" s="76" t="str">
        <f>IF(A42="","",IF(競技者データ入力シート!AJ46="", "", 競技者データ入力シート!AJ46))</f>
        <v/>
      </c>
      <c r="AT42" s="76" t="str">
        <f>IF(競技者データ入力シート!AK46="", "", 競技者データ入力シート!AK46)</f>
        <v/>
      </c>
      <c r="AU42" s="76" t="str">
        <f>IF(競技者データ入力シート!AM46="", "", 競技者データ入力シート!AM46)</f>
        <v/>
      </c>
      <c r="AV42" s="76" t="str">
        <f>IF(競技者データ入力シート!AN46="", "", 競技者データ入力シート!AN46)</f>
        <v/>
      </c>
      <c r="AW42" s="76" t="str">
        <f t="shared" si="4"/>
        <v/>
      </c>
      <c r="AY42" s="73">
        <v>40</v>
      </c>
      <c r="AZ42" s="73" t="s">
        <v>102</v>
      </c>
      <c r="BA42" s="224">
        <f t="shared" si="5"/>
        <v>0</v>
      </c>
      <c r="BB42" s="225">
        <f t="shared" si="6"/>
        <v>0</v>
      </c>
      <c r="BC42" s="224">
        <f t="shared" si="7"/>
        <v>0</v>
      </c>
      <c r="BD42" s="225">
        <f t="shared" si="8"/>
        <v>0</v>
      </c>
      <c r="BE42" s="224">
        <f t="shared" si="9"/>
        <v>0</v>
      </c>
      <c r="BF42" s="225">
        <f t="shared" si="10"/>
        <v>0</v>
      </c>
      <c r="BG42" s="224">
        <f t="shared" si="11"/>
        <v>0</v>
      </c>
      <c r="BH42" s="225">
        <f t="shared" si="12"/>
        <v>0</v>
      </c>
      <c r="BI42" s="73">
        <f t="shared" si="13"/>
        <v>0</v>
      </c>
      <c r="BJ42" s="73">
        <f t="shared" si="14"/>
        <v>0</v>
      </c>
    </row>
    <row r="43" spans="1:62">
      <c r="A43" s="75" t="str">
        <f>競技者データ入力シート!A47</f>
        <v/>
      </c>
      <c r="B43" s="75" t="str">
        <f>IF(競技者データ入力シート!B47="", "", 競技者データ入力シート!B47)</f>
        <v/>
      </c>
      <c r="C43" s="76" t="str">
        <f>IF(競技者データ入力シート!C47="", "", 競技者データ入力シート!C47)</f>
        <v/>
      </c>
      <c r="D43" s="76" t="str">
        <f>IF(競技者データ入力シート!D47="", "", 競技者データ入力シート!D47)</f>
        <v/>
      </c>
      <c r="E43" s="76" t="str">
        <f t="shared" si="0"/>
        <v/>
      </c>
      <c r="F43" s="76" t="str">
        <f t="shared" si="1"/>
        <v/>
      </c>
      <c r="G43" s="76" t="str">
        <f t="shared" si="2"/>
        <v/>
      </c>
      <c r="H43" s="76" t="str">
        <f t="shared" si="3"/>
        <v/>
      </c>
      <c r="I43" s="76" t="str">
        <f>IF(競技者データ入力シート!G47="", "", 競技者データ入力シート!G47)</f>
        <v/>
      </c>
      <c r="J43" s="76" t="str">
        <f>IF(競技者データ入力シート!E47="", "", 競技者データ入力シート!E47)</f>
        <v/>
      </c>
      <c r="K43" s="76" t="str">
        <f>IF(競技者データ入力シート!F47="", "", 競技者データ入力シート!F47)</f>
        <v/>
      </c>
      <c r="L43" s="76" t="str">
        <f>IF(競技者データ入力シート!I47="", "", 競技者データ入力シート!I47)</f>
        <v/>
      </c>
      <c r="M43" s="75" t="str">
        <f>IF(競技者データ入力シート!J47="", "", 競技者データ入力シート!J47)</f>
        <v/>
      </c>
      <c r="N43" s="75" t="str">
        <f>IF(競技者データ入力シート!K47="", "", 競技者データ入力シート!K47)</f>
        <v/>
      </c>
      <c r="O43" s="75" t="str">
        <f>IF(競技者データ入力シート!L47="", "", 競技者データ入力シート!L47)</f>
        <v/>
      </c>
      <c r="P43" s="76" t="str">
        <f>IF(競技者データ入力シート!M47="", "", 競技者データ入力シート!M47)</f>
        <v/>
      </c>
      <c r="Q43" s="75" t="str">
        <f>IF(A43="","",競技者データ入力シート!$U$1)</f>
        <v/>
      </c>
      <c r="R43" s="76" t="str">
        <f>IF(Q43="", "",'大会申込一覧表(印刷して提出)'!$P$6)</f>
        <v/>
      </c>
      <c r="S43" s="76" t="str">
        <f>IF(Q43="", "", '大会申込一覧表(印刷して提出)'!$E$6)</f>
        <v/>
      </c>
      <c r="T43" s="76" t="str">
        <f>IF(Q43="", "", 競技者データ入力シート!#REF!)</f>
        <v/>
      </c>
      <c r="U43" s="76" t="str">
        <f>IF(Q43="", "",'大会申込一覧表(印刷して提出)'!$P$5)</f>
        <v/>
      </c>
      <c r="V43" s="76" t="str">
        <f>IF(競技者データ入力シート!N47="", "", 競技者データ入力シート!N47)</f>
        <v/>
      </c>
      <c r="W43" s="76" t="str">
        <f>IF(競技者データ入力シート!O47="", "", 競技者データ入力シート!O47)</f>
        <v/>
      </c>
      <c r="X43" s="73" t="str">
        <f>IF(Y43="", "", IF($L43="男", VLOOKUP(Y43, データ!$B$2:$C$101, 2, FALSE), IF($L43="女", VLOOKUP(Y43, データ!$F$2:$H$101, 2, FALSE), "")))</f>
        <v/>
      </c>
      <c r="Y43" s="76" t="str">
        <f>IF(A43="","",IF(競技者データ入力シート!P47="", "", 競技者データ入力シート!P47))</f>
        <v/>
      </c>
      <c r="Z43" s="76" t="str">
        <f>IF(競技者データ入力シート!Q47="", "", 競技者データ入力シート!Q47)</f>
        <v/>
      </c>
      <c r="AA43" s="76" t="str">
        <f>IF(競技者データ入力シート!S47="", "", 競技者データ入力シート!S47)</f>
        <v/>
      </c>
      <c r="AB43" s="76" t="str">
        <f>IF(競技者データ入力シート!T47="", "", 競技者データ入力シート!T47)</f>
        <v/>
      </c>
      <c r="AC43" s="73" t="str">
        <f>IF(AD43="", "", IF($L43="男", VLOOKUP(AD43, データ!$B$2:$C$101, 2, FALSE), IF($L43="女", VLOOKUP(AD43, データ!$F$2:$H$101, 2, FALSE), "")))</f>
        <v/>
      </c>
      <c r="AD43" s="76" t="str">
        <f>IF(A43="","",IF(競技者データ入力シート!U47="", "", 競技者データ入力シート!U47))</f>
        <v/>
      </c>
      <c r="AE43" s="76" t="str">
        <f>IF(競技者データ入力シート!V47="", "", 競技者データ入力シート!V47)</f>
        <v/>
      </c>
      <c r="AF43" s="73" t="str">
        <f>IF(競技者データ入力シート!X47="", "", 競技者データ入力シート!X47)</f>
        <v/>
      </c>
      <c r="AG43" s="76" t="str">
        <f>IF(競技者データ入力シート!Y47="", "", 競技者データ入力シート!Y47)</f>
        <v/>
      </c>
      <c r="AH43" s="73" t="str">
        <f>IF(AI43="", "", IF($L43="男", VLOOKUP(AI43, データ!$B$2:$C$101, 2, FALSE), IF($L43="女", VLOOKUP(AI43, データ!$F$2:$H$101, 2, FALSE), "")))</f>
        <v/>
      </c>
      <c r="AI43" s="76" t="str">
        <f>IF(A43="","",IF(競技者データ入力シート!Z47="", "", 競技者データ入力シート!Z47))</f>
        <v/>
      </c>
      <c r="AJ43" s="76" t="str">
        <f>IF(競技者データ入力シート!AA47="", "", 競技者データ入力シート!AA47)</f>
        <v/>
      </c>
      <c r="AK43" s="76" t="str">
        <f>IF(競技者データ入力シート!AC47="", "", 競技者データ入力シート!AC47)</f>
        <v/>
      </c>
      <c r="AL43" s="76" t="str">
        <f>IF(競技者データ入力シート!AD47="", "", 競技者データ入力シート!AD47)</f>
        <v/>
      </c>
      <c r="AM43" s="73" t="str">
        <f>IF(AN43="", "", IF($L43="男", VLOOKUP(AN43, データ!$B$2:$C$101, 2, FALSE), IF($L43="女", VLOOKUP(AN43, データ!$F$2:$H$101, 2, FALSE), "")))</f>
        <v/>
      </c>
      <c r="AN43" s="76" t="str">
        <f>IF(A43="","",IF(競技者データ入力シート!AE47="", "", 競技者データ入力シート!AE47))</f>
        <v/>
      </c>
      <c r="AO43" s="76" t="str">
        <f>IF(競技者データ入力シート!AF47="", "", 競技者データ入力シート!AF47)</f>
        <v/>
      </c>
      <c r="AP43" s="76" t="str">
        <f>IF(競技者データ入力シート!AH47="", "", 競技者データ入力シート!AH47)</f>
        <v/>
      </c>
      <c r="AQ43" s="76" t="str">
        <f>IF(競技者データ入力シート!AI47="", "", 競技者データ入力シート!AI47)</f>
        <v/>
      </c>
      <c r="AR43" s="75" t="str">
        <f>IF(AS43="", "", IF($L43="男", VLOOKUP(AS43, データ!$B$2:$C$101, 2, FALSE), IF($L43="女", VLOOKUP(AS43, データ!$F$2:$H$101, 2, FALSE), "")))</f>
        <v/>
      </c>
      <c r="AS43" s="76" t="str">
        <f>IF(A43="","",IF(競技者データ入力シート!AJ47="", "", 競技者データ入力シート!AJ47))</f>
        <v/>
      </c>
      <c r="AT43" s="76" t="str">
        <f>IF(競技者データ入力シート!AK47="", "", 競技者データ入力シート!AK47)</f>
        <v/>
      </c>
      <c r="AU43" s="76" t="str">
        <f>IF(競技者データ入力シート!AM47="", "", 競技者データ入力シート!AM47)</f>
        <v/>
      </c>
      <c r="AV43" s="76" t="str">
        <f>IF(競技者データ入力シート!AN47="", "", 競技者データ入力シート!AN47)</f>
        <v/>
      </c>
      <c r="AW43" s="76" t="str">
        <f t="shared" si="4"/>
        <v/>
      </c>
      <c r="AY43" s="73">
        <v>41</v>
      </c>
      <c r="AZ43" s="73" t="s">
        <v>59</v>
      </c>
      <c r="BA43" s="224">
        <f t="shared" si="5"/>
        <v>0</v>
      </c>
      <c r="BB43" s="225">
        <f t="shared" si="6"/>
        <v>0</v>
      </c>
      <c r="BC43" s="224">
        <f t="shared" si="7"/>
        <v>0</v>
      </c>
      <c r="BD43" s="225">
        <f t="shared" si="8"/>
        <v>0</v>
      </c>
      <c r="BE43" s="224">
        <f t="shared" si="9"/>
        <v>0</v>
      </c>
      <c r="BF43" s="225">
        <f t="shared" si="10"/>
        <v>0</v>
      </c>
      <c r="BG43" s="224">
        <f t="shared" si="11"/>
        <v>0</v>
      </c>
      <c r="BH43" s="225">
        <f t="shared" si="12"/>
        <v>0</v>
      </c>
      <c r="BI43" s="73">
        <f t="shared" si="13"/>
        <v>0</v>
      </c>
      <c r="BJ43" s="73">
        <f t="shared" si="14"/>
        <v>0</v>
      </c>
    </row>
    <row r="44" spans="1:62">
      <c r="A44" s="75" t="str">
        <f>競技者データ入力シート!A48</f>
        <v/>
      </c>
      <c r="B44" s="75" t="str">
        <f>IF(競技者データ入力シート!B48="", "", 競技者データ入力シート!B48)</f>
        <v/>
      </c>
      <c r="C44" s="76" t="str">
        <f>IF(競技者データ入力シート!C48="", "", 競技者データ入力シート!C48)</f>
        <v/>
      </c>
      <c r="D44" s="76" t="str">
        <f>IF(競技者データ入力シート!D48="", "", 競技者データ入力シート!D48)</f>
        <v/>
      </c>
      <c r="E44" s="76" t="str">
        <f t="shared" si="0"/>
        <v/>
      </c>
      <c r="F44" s="76" t="str">
        <f t="shared" si="1"/>
        <v/>
      </c>
      <c r="G44" s="76" t="str">
        <f t="shared" si="2"/>
        <v/>
      </c>
      <c r="H44" s="76" t="str">
        <f t="shared" si="3"/>
        <v/>
      </c>
      <c r="I44" s="76" t="str">
        <f>IF(競技者データ入力シート!G48="", "", 競技者データ入力シート!G48)</f>
        <v/>
      </c>
      <c r="J44" s="76" t="str">
        <f>IF(競技者データ入力シート!E48="", "", 競技者データ入力シート!E48)</f>
        <v/>
      </c>
      <c r="K44" s="76" t="str">
        <f>IF(競技者データ入力シート!F48="", "", 競技者データ入力シート!F48)</f>
        <v/>
      </c>
      <c r="L44" s="76" t="str">
        <f>IF(競技者データ入力シート!I48="", "", 競技者データ入力シート!I48)</f>
        <v/>
      </c>
      <c r="M44" s="75" t="str">
        <f>IF(競技者データ入力シート!J48="", "", 競技者データ入力シート!J48)</f>
        <v/>
      </c>
      <c r="N44" s="75" t="str">
        <f>IF(競技者データ入力シート!K48="", "", 競技者データ入力シート!K48)</f>
        <v/>
      </c>
      <c r="O44" s="75" t="str">
        <f>IF(競技者データ入力シート!L48="", "", 競技者データ入力シート!L48)</f>
        <v/>
      </c>
      <c r="P44" s="76" t="str">
        <f>IF(競技者データ入力シート!M48="", "", 競技者データ入力シート!M48)</f>
        <v/>
      </c>
      <c r="Q44" s="75" t="str">
        <f>IF(A44="","",競技者データ入力シート!$U$1)</f>
        <v/>
      </c>
      <c r="R44" s="76" t="str">
        <f>IF(Q44="", "",'大会申込一覧表(印刷して提出)'!$P$6)</f>
        <v/>
      </c>
      <c r="S44" s="76" t="str">
        <f>IF(Q44="", "", '大会申込一覧表(印刷して提出)'!$E$6)</f>
        <v/>
      </c>
      <c r="T44" s="76" t="str">
        <f>IF(Q44="", "", 競技者データ入力シート!#REF!)</f>
        <v/>
      </c>
      <c r="U44" s="76" t="str">
        <f>IF(Q44="", "",'大会申込一覧表(印刷して提出)'!$P$5)</f>
        <v/>
      </c>
      <c r="V44" s="76" t="str">
        <f>IF(競技者データ入力シート!N48="", "", 競技者データ入力シート!N48)</f>
        <v/>
      </c>
      <c r="W44" s="76" t="str">
        <f>IF(競技者データ入力シート!O48="", "", 競技者データ入力シート!O48)</f>
        <v/>
      </c>
      <c r="X44" s="73" t="str">
        <f>IF(Y44="", "", IF($L44="男", VLOOKUP(Y44, データ!$B$2:$C$101, 2, FALSE), IF($L44="女", VLOOKUP(Y44, データ!$F$2:$H$101, 2, FALSE), "")))</f>
        <v/>
      </c>
      <c r="Y44" s="76" t="str">
        <f>IF(A44="","",IF(競技者データ入力シート!P48="", "", 競技者データ入力シート!P48))</f>
        <v/>
      </c>
      <c r="Z44" s="76" t="str">
        <f>IF(競技者データ入力シート!Q48="", "", 競技者データ入力シート!Q48)</f>
        <v/>
      </c>
      <c r="AA44" s="76" t="str">
        <f>IF(競技者データ入力シート!S48="", "", 競技者データ入力シート!S48)</f>
        <v/>
      </c>
      <c r="AB44" s="76" t="str">
        <f>IF(競技者データ入力シート!T48="", "", 競技者データ入力シート!T48)</f>
        <v/>
      </c>
      <c r="AC44" s="73" t="str">
        <f>IF(AD44="", "", IF($L44="男", VLOOKUP(AD44, データ!$B$2:$C$101, 2, FALSE), IF($L44="女", VLOOKUP(AD44, データ!$F$2:$H$101, 2, FALSE), "")))</f>
        <v/>
      </c>
      <c r="AD44" s="76" t="str">
        <f>IF(A44="","",IF(競技者データ入力シート!U48="", "", 競技者データ入力シート!U48))</f>
        <v/>
      </c>
      <c r="AE44" s="76" t="str">
        <f>IF(競技者データ入力シート!V48="", "", 競技者データ入力シート!V48)</f>
        <v/>
      </c>
      <c r="AF44" s="73" t="str">
        <f>IF(競技者データ入力シート!X48="", "", 競技者データ入力シート!X48)</f>
        <v/>
      </c>
      <c r="AG44" s="76" t="str">
        <f>IF(競技者データ入力シート!Y48="", "", 競技者データ入力シート!Y48)</f>
        <v/>
      </c>
      <c r="AH44" s="73" t="str">
        <f>IF(AI44="", "", IF($L44="男", VLOOKUP(AI44, データ!$B$2:$C$101, 2, FALSE), IF($L44="女", VLOOKUP(AI44, データ!$F$2:$H$101, 2, FALSE), "")))</f>
        <v/>
      </c>
      <c r="AI44" s="76" t="str">
        <f>IF(A44="","",IF(競技者データ入力シート!Z48="", "", 競技者データ入力シート!Z48))</f>
        <v/>
      </c>
      <c r="AJ44" s="76" t="str">
        <f>IF(競技者データ入力シート!AA48="", "", 競技者データ入力シート!AA48)</f>
        <v/>
      </c>
      <c r="AK44" s="76" t="str">
        <f>IF(競技者データ入力シート!AC48="", "", 競技者データ入力シート!AC48)</f>
        <v/>
      </c>
      <c r="AL44" s="76" t="str">
        <f>IF(競技者データ入力シート!AD48="", "", 競技者データ入力シート!AD48)</f>
        <v/>
      </c>
      <c r="AM44" s="73" t="str">
        <f>IF(AN44="", "", IF($L44="男", VLOOKUP(AN44, データ!$B$2:$C$101, 2, FALSE), IF($L44="女", VLOOKUP(AN44, データ!$F$2:$H$101, 2, FALSE), "")))</f>
        <v/>
      </c>
      <c r="AN44" s="76" t="str">
        <f>IF(A44="","",IF(競技者データ入力シート!AE48="", "", 競技者データ入力シート!AE48))</f>
        <v/>
      </c>
      <c r="AO44" s="76" t="str">
        <f>IF(競技者データ入力シート!AF48="", "", 競技者データ入力シート!AF48)</f>
        <v/>
      </c>
      <c r="AP44" s="76" t="str">
        <f>IF(競技者データ入力シート!AH48="", "", 競技者データ入力シート!AH48)</f>
        <v/>
      </c>
      <c r="AQ44" s="76" t="str">
        <f>IF(競技者データ入力シート!AI48="", "", 競技者データ入力シート!AI48)</f>
        <v/>
      </c>
      <c r="AR44" s="75" t="str">
        <f>IF(AS44="", "", IF($L44="男", VLOOKUP(AS44, データ!$B$2:$C$101, 2, FALSE), IF($L44="女", VLOOKUP(AS44, データ!$F$2:$H$101, 2, FALSE), "")))</f>
        <v/>
      </c>
      <c r="AS44" s="76" t="str">
        <f>IF(A44="","",IF(競技者データ入力シート!AJ48="", "", 競技者データ入力シート!AJ48))</f>
        <v/>
      </c>
      <c r="AT44" s="76" t="str">
        <f>IF(競技者データ入力シート!AK48="", "", 競技者データ入力シート!AK48)</f>
        <v/>
      </c>
      <c r="AU44" s="76" t="str">
        <f>IF(競技者データ入力シート!AM48="", "", 競技者データ入力シート!AM48)</f>
        <v/>
      </c>
      <c r="AV44" s="76" t="str">
        <f>IF(競技者データ入力シート!AN48="", "", 競技者データ入力シート!AN48)</f>
        <v/>
      </c>
      <c r="AW44" s="76" t="str">
        <f t="shared" si="4"/>
        <v/>
      </c>
      <c r="AY44" s="73">
        <v>42</v>
      </c>
      <c r="AZ44" s="73" t="s">
        <v>95</v>
      </c>
      <c r="BA44" s="224">
        <f t="shared" si="5"/>
        <v>0</v>
      </c>
      <c r="BB44" s="225">
        <f t="shared" si="6"/>
        <v>0</v>
      </c>
      <c r="BC44" s="224">
        <f t="shared" si="7"/>
        <v>0</v>
      </c>
      <c r="BD44" s="225">
        <f t="shared" si="8"/>
        <v>0</v>
      </c>
      <c r="BE44" s="224">
        <f t="shared" si="9"/>
        <v>0</v>
      </c>
      <c r="BF44" s="225">
        <f t="shared" si="10"/>
        <v>0</v>
      </c>
      <c r="BG44" s="224">
        <f t="shared" si="11"/>
        <v>0</v>
      </c>
      <c r="BH44" s="225">
        <f t="shared" si="12"/>
        <v>0</v>
      </c>
      <c r="BI44" s="73">
        <f t="shared" si="13"/>
        <v>0</v>
      </c>
      <c r="BJ44" s="73">
        <f t="shared" si="14"/>
        <v>0</v>
      </c>
    </row>
    <row r="45" spans="1:62">
      <c r="A45" s="75" t="str">
        <f>競技者データ入力シート!A49</f>
        <v/>
      </c>
      <c r="B45" s="75" t="str">
        <f>IF(競技者データ入力シート!B49="", "", 競技者データ入力シート!B49)</f>
        <v/>
      </c>
      <c r="C45" s="76" t="str">
        <f>IF(競技者データ入力シート!C49="", "", 競技者データ入力シート!C49)</f>
        <v/>
      </c>
      <c r="D45" s="76" t="str">
        <f>IF(競技者データ入力シート!D49="", "", 競技者データ入力シート!D49)</f>
        <v/>
      </c>
      <c r="E45" s="76" t="str">
        <f t="shared" si="0"/>
        <v/>
      </c>
      <c r="F45" s="76" t="str">
        <f t="shared" si="1"/>
        <v/>
      </c>
      <c r="G45" s="76" t="str">
        <f t="shared" si="2"/>
        <v/>
      </c>
      <c r="H45" s="76" t="str">
        <f t="shared" si="3"/>
        <v/>
      </c>
      <c r="I45" s="76" t="str">
        <f>IF(競技者データ入力シート!G49="", "", 競技者データ入力シート!G49)</f>
        <v/>
      </c>
      <c r="J45" s="76" t="str">
        <f>IF(競技者データ入力シート!E49="", "", 競技者データ入力シート!E49)</f>
        <v/>
      </c>
      <c r="K45" s="76" t="str">
        <f>IF(競技者データ入力シート!F49="", "", 競技者データ入力シート!F49)</f>
        <v/>
      </c>
      <c r="L45" s="76" t="str">
        <f>IF(競技者データ入力シート!I49="", "", 競技者データ入力シート!I49)</f>
        <v/>
      </c>
      <c r="M45" s="75" t="str">
        <f>IF(競技者データ入力シート!J49="", "", 競技者データ入力シート!J49)</f>
        <v/>
      </c>
      <c r="N45" s="75" t="str">
        <f>IF(競技者データ入力シート!K49="", "", 競技者データ入力シート!K49)</f>
        <v/>
      </c>
      <c r="O45" s="75" t="str">
        <f>IF(競技者データ入力シート!L49="", "", 競技者データ入力シート!L49)</f>
        <v/>
      </c>
      <c r="P45" s="76" t="str">
        <f>IF(競技者データ入力シート!M49="", "", 競技者データ入力シート!M49)</f>
        <v/>
      </c>
      <c r="Q45" s="75" t="str">
        <f>IF(A45="","",競技者データ入力シート!$U$1)</f>
        <v/>
      </c>
      <c r="R45" s="76" t="str">
        <f>IF(Q45="", "",'大会申込一覧表(印刷して提出)'!$P$6)</f>
        <v/>
      </c>
      <c r="S45" s="76" t="str">
        <f>IF(Q45="", "", '大会申込一覧表(印刷して提出)'!$E$6)</f>
        <v/>
      </c>
      <c r="T45" s="76" t="str">
        <f>IF(Q45="", "", 競技者データ入力シート!#REF!)</f>
        <v/>
      </c>
      <c r="U45" s="76" t="str">
        <f>IF(Q45="", "",'大会申込一覧表(印刷して提出)'!$P$5)</f>
        <v/>
      </c>
      <c r="V45" s="76" t="str">
        <f>IF(競技者データ入力シート!N49="", "", 競技者データ入力シート!N49)</f>
        <v/>
      </c>
      <c r="W45" s="76" t="str">
        <f>IF(競技者データ入力シート!O49="", "", 競技者データ入力シート!O49)</f>
        <v/>
      </c>
      <c r="X45" s="73" t="str">
        <f>IF(Y45="", "", IF($L45="男", VLOOKUP(Y45, データ!$B$2:$C$101, 2, FALSE), IF($L45="女", VLOOKUP(Y45, データ!$F$2:$H$101, 2, FALSE), "")))</f>
        <v/>
      </c>
      <c r="Y45" s="76" t="str">
        <f>IF(A45="","",IF(競技者データ入力シート!P49="", "", 競技者データ入力シート!P49))</f>
        <v/>
      </c>
      <c r="Z45" s="76" t="str">
        <f>IF(競技者データ入力シート!Q49="", "", 競技者データ入力シート!Q49)</f>
        <v/>
      </c>
      <c r="AA45" s="76" t="str">
        <f>IF(競技者データ入力シート!S49="", "", 競技者データ入力シート!S49)</f>
        <v/>
      </c>
      <c r="AB45" s="76" t="str">
        <f>IF(競技者データ入力シート!T49="", "", 競技者データ入力シート!T49)</f>
        <v/>
      </c>
      <c r="AC45" s="73" t="str">
        <f>IF(AD45="", "", IF($L45="男", VLOOKUP(AD45, データ!$B$2:$C$101, 2, FALSE), IF($L45="女", VLOOKUP(AD45, データ!$F$2:$H$101, 2, FALSE), "")))</f>
        <v/>
      </c>
      <c r="AD45" s="76" t="str">
        <f>IF(A45="","",IF(競技者データ入力シート!U49="", "", 競技者データ入力シート!U49))</f>
        <v/>
      </c>
      <c r="AE45" s="76" t="str">
        <f>IF(競技者データ入力シート!V49="", "", 競技者データ入力シート!V49)</f>
        <v/>
      </c>
      <c r="AF45" s="73" t="str">
        <f>IF(競技者データ入力シート!X49="", "", 競技者データ入力シート!X49)</f>
        <v/>
      </c>
      <c r="AG45" s="76" t="str">
        <f>IF(競技者データ入力シート!Y49="", "", 競技者データ入力シート!Y49)</f>
        <v/>
      </c>
      <c r="AH45" s="73" t="str">
        <f>IF(AI45="", "", IF($L45="男", VLOOKUP(AI45, データ!$B$2:$C$101, 2, FALSE), IF($L45="女", VLOOKUP(AI45, データ!$F$2:$H$101, 2, FALSE), "")))</f>
        <v/>
      </c>
      <c r="AI45" s="76" t="str">
        <f>IF(A45="","",IF(競技者データ入力シート!Z49="", "", 競技者データ入力シート!Z49))</f>
        <v/>
      </c>
      <c r="AJ45" s="76" t="str">
        <f>IF(競技者データ入力シート!AA49="", "", 競技者データ入力シート!AA49)</f>
        <v/>
      </c>
      <c r="AK45" s="76" t="str">
        <f>IF(競技者データ入力シート!AC49="", "", 競技者データ入力シート!AC49)</f>
        <v/>
      </c>
      <c r="AL45" s="76" t="str">
        <f>IF(競技者データ入力シート!AD49="", "", 競技者データ入力シート!AD49)</f>
        <v/>
      </c>
      <c r="AM45" s="73" t="str">
        <f>IF(AN45="", "", IF($L45="男", VLOOKUP(AN45, データ!$B$2:$C$101, 2, FALSE), IF($L45="女", VLOOKUP(AN45, データ!$F$2:$H$101, 2, FALSE), "")))</f>
        <v/>
      </c>
      <c r="AN45" s="76" t="str">
        <f>IF(A45="","",IF(競技者データ入力シート!AE49="", "", 競技者データ入力シート!AE49))</f>
        <v/>
      </c>
      <c r="AO45" s="76" t="str">
        <f>IF(競技者データ入力シート!AF49="", "", 競技者データ入力シート!AF49)</f>
        <v/>
      </c>
      <c r="AP45" s="76" t="str">
        <f>IF(競技者データ入力シート!AH49="", "", 競技者データ入力シート!AH49)</f>
        <v/>
      </c>
      <c r="AQ45" s="76" t="str">
        <f>IF(競技者データ入力シート!AI49="", "", 競技者データ入力シート!AI49)</f>
        <v/>
      </c>
      <c r="AR45" s="75" t="str">
        <f>IF(AS45="", "", IF($L45="男", VLOOKUP(AS45, データ!$B$2:$C$101, 2, FALSE), IF($L45="女", VLOOKUP(AS45, データ!$F$2:$H$101, 2, FALSE), "")))</f>
        <v/>
      </c>
      <c r="AS45" s="76" t="str">
        <f>IF(A45="","",IF(競技者データ入力シート!AJ49="", "", 競技者データ入力シート!AJ49))</f>
        <v/>
      </c>
      <c r="AT45" s="76" t="str">
        <f>IF(競技者データ入力シート!AK49="", "", 競技者データ入力シート!AK49)</f>
        <v/>
      </c>
      <c r="AU45" s="76" t="str">
        <f>IF(競技者データ入力シート!AM49="", "", 競技者データ入力シート!AM49)</f>
        <v/>
      </c>
      <c r="AV45" s="76" t="str">
        <f>IF(競技者データ入力シート!AN49="", "", 競技者データ入力シート!AN49)</f>
        <v/>
      </c>
      <c r="AW45" s="76" t="str">
        <f t="shared" si="4"/>
        <v/>
      </c>
      <c r="AY45" s="73">
        <v>43</v>
      </c>
      <c r="AZ45" s="73" t="s">
        <v>63</v>
      </c>
      <c r="BA45" s="224">
        <f t="shared" si="5"/>
        <v>0</v>
      </c>
      <c r="BB45" s="225">
        <f t="shared" si="6"/>
        <v>0</v>
      </c>
      <c r="BC45" s="224">
        <f t="shared" si="7"/>
        <v>0</v>
      </c>
      <c r="BD45" s="225">
        <f t="shared" si="8"/>
        <v>0</v>
      </c>
      <c r="BE45" s="224">
        <f t="shared" si="9"/>
        <v>0</v>
      </c>
      <c r="BF45" s="225">
        <f t="shared" si="10"/>
        <v>0</v>
      </c>
      <c r="BG45" s="224">
        <f t="shared" si="11"/>
        <v>0</v>
      </c>
      <c r="BH45" s="225">
        <f t="shared" si="12"/>
        <v>0</v>
      </c>
      <c r="BI45" s="73">
        <f t="shared" si="13"/>
        <v>0</v>
      </c>
      <c r="BJ45" s="73">
        <f t="shared" si="14"/>
        <v>0</v>
      </c>
    </row>
    <row r="46" spans="1:62">
      <c r="A46" s="75" t="str">
        <f>競技者データ入力シート!A50</f>
        <v/>
      </c>
      <c r="B46" s="75" t="str">
        <f>IF(競技者データ入力シート!B50="", "", 競技者データ入力シート!B50)</f>
        <v/>
      </c>
      <c r="C46" s="76" t="str">
        <f>IF(競技者データ入力シート!C50="", "", 競技者データ入力シート!C50)</f>
        <v/>
      </c>
      <c r="D46" s="76" t="str">
        <f>IF(競技者データ入力シート!D50="", "", 競技者データ入力シート!D50)</f>
        <v/>
      </c>
      <c r="E46" s="76" t="str">
        <f t="shared" si="0"/>
        <v/>
      </c>
      <c r="F46" s="76" t="str">
        <f t="shared" si="1"/>
        <v/>
      </c>
      <c r="G46" s="76" t="str">
        <f t="shared" si="2"/>
        <v/>
      </c>
      <c r="H46" s="76" t="str">
        <f t="shared" si="3"/>
        <v/>
      </c>
      <c r="I46" s="76" t="str">
        <f>IF(競技者データ入力シート!G50="", "", 競技者データ入力シート!G50)</f>
        <v/>
      </c>
      <c r="J46" s="76" t="str">
        <f>IF(競技者データ入力シート!E50="", "", 競技者データ入力シート!E50)</f>
        <v/>
      </c>
      <c r="K46" s="76" t="str">
        <f>IF(競技者データ入力シート!F50="", "", 競技者データ入力シート!F50)</f>
        <v/>
      </c>
      <c r="L46" s="76" t="str">
        <f>IF(競技者データ入力シート!I50="", "", 競技者データ入力シート!I50)</f>
        <v/>
      </c>
      <c r="M46" s="75" t="str">
        <f>IF(競技者データ入力シート!J50="", "", 競技者データ入力シート!J50)</f>
        <v/>
      </c>
      <c r="N46" s="75" t="str">
        <f>IF(競技者データ入力シート!K50="", "", 競技者データ入力シート!K50)</f>
        <v/>
      </c>
      <c r="O46" s="75" t="str">
        <f>IF(競技者データ入力シート!L50="", "", 競技者データ入力シート!L50)</f>
        <v/>
      </c>
      <c r="P46" s="76" t="str">
        <f>IF(競技者データ入力シート!M50="", "", 競技者データ入力シート!M50)</f>
        <v/>
      </c>
      <c r="Q46" s="75" t="str">
        <f>IF(A46="","",競技者データ入力シート!$U$1)</f>
        <v/>
      </c>
      <c r="R46" s="76" t="str">
        <f>IF(Q46="", "",'大会申込一覧表(印刷して提出)'!$P$6)</f>
        <v/>
      </c>
      <c r="S46" s="76" t="str">
        <f>IF(Q46="", "", '大会申込一覧表(印刷して提出)'!$E$6)</f>
        <v/>
      </c>
      <c r="T46" s="76" t="str">
        <f>IF(Q46="", "", 競技者データ入力シート!#REF!)</f>
        <v/>
      </c>
      <c r="U46" s="76" t="str">
        <f>IF(Q46="", "",'大会申込一覧表(印刷して提出)'!$P$5)</f>
        <v/>
      </c>
      <c r="V46" s="76" t="str">
        <f>IF(競技者データ入力シート!N50="", "", 競技者データ入力シート!N50)</f>
        <v/>
      </c>
      <c r="W46" s="76" t="str">
        <f>IF(競技者データ入力シート!O50="", "", 競技者データ入力シート!O50)</f>
        <v/>
      </c>
      <c r="X46" s="73" t="str">
        <f>IF(Y46="", "", IF($L46="男", VLOOKUP(Y46, データ!$B$2:$C$101, 2, FALSE), IF($L46="女", VLOOKUP(Y46, データ!$F$2:$H$101, 2, FALSE), "")))</f>
        <v/>
      </c>
      <c r="Y46" s="76" t="str">
        <f>IF(A46="","",IF(競技者データ入力シート!P50="", "", 競技者データ入力シート!P50))</f>
        <v/>
      </c>
      <c r="Z46" s="76" t="str">
        <f>IF(競技者データ入力シート!Q50="", "", 競技者データ入力シート!Q50)</f>
        <v/>
      </c>
      <c r="AA46" s="76" t="str">
        <f>IF(競技者データ入力シート!S50="", "", 競技者データ入力シート!S50)</f>
        <v/>
      </c>
      <c r="AB46" s="76" t="str">
        <f>IF(競技者データ入力シート!T50="", "", 競技者データ入力シート!T50)</f>
        <v/>
      </c>
      <c r="AC46" s="73" t="str">
        <f>IF(AD46="", "", IF($L46="男", VLOOKUP(AD46, データ!$B$2:$C$101, 2, FALSE), IF($L46="女", VLOOKUP(AD46, データ!$F$2:$H$101, 2, FALSE), "")))</f>
        <v/>
      </c>
      <c r="AD46" s="76" t="str">
        <f>IF(A46="","",IF(競技者データ入力シート!U50="", "", 競技者データ入力シート!U50))</f>
        <v/>
      </c>
      <c r="AE46" s="76" t="str">
        <f>IF(競技者データ入力シート!V50="", "", 競技者データ入力シート!V50)</f>
        <v/>
      </c>
      <c r="AF46" s="73" t="str">
        <f>IF(競技者データ入力シート!X50="", "", 競技者データ入力シート!X50)</f>
        <v/>
      </c>
      <c r="AG46" s="76" t="str">
        <f>IF(競技者データ入力シート!Y50="", "", 競技者データ入力シート!Y50)</f>
        <v/>
      </c>
      <c r="AH46" s="73" t="str">
        <f>IF(AI46="", "", IF($L46="男", VLOOKUP(AI46, データ!$B$2:$C$101, 2, FALSE), IF($L46="女", VLOOKUP(AI46, データ!$F$2:$H$101, 2, FALSE), "")))</f>
        <v/>
      </c>
      <c r="AI46" s="76" t="str">
        <f>IF(A46="","",IF(競技者データ入力シート!Z50="", "", 競技者データ入力シート!Z50))</f>
        <v/>
      </c>
      <c r="AJ46" s="76" t="str">
        <f>IF(競技者データ入力シート!AA50="", "", 競技者データ入力シート!AA50)</f>
        <v/>
      </c>
      <c r="AK46" s="76" t="str">
        <f>IF(競技者データ入力シート!AC50="", "", 競技者データ入力シート!AC50)</f>
        <v/>
      </c>
      <c r="AL46" s="76" t="str">
        <f>IF(競技者データ入力シート!AD50="", "", 競技者データ入力シート!AD50)</f>
        <v/>
      </c>
      <c r="AM46" s="73" t="str">
        <f>IF(AN46="", "", IF($L46="男", VLOOKUP(AN46, データ!$B$2:$C$101, 2, FALSE), IF($L46="女", VLOOKUP(AN46, データ!$F$2:$H$101, 2, FALSE), "")))</f>
        <v/>
      </c>
      <c r="AN46" s="76" t="str">
        <f>IF(A46="","",IF(競技者データ入力シート!AE50="", "", 競技者データ入力シート!AE50))</f>
        <v/>
      </c>
      <c r="AO46" s="76" t="str">
        <f>IF(競技者データ入力シート!AF50="", "", 競技者データ入力シート!AF50)</f>
        <v/>
      </c>
      <c r="AP46" s="76" t="str">
        <f>IF(競技者データ入力シート!AH50="", "", 競技者データ入力シート!AH50)</f>
        <v/>
      </c>
      <c r="AQ46" s="76" t="str">
        <f>IF(競技者データ入力シート!AI50="", "", 競技者データ入力シート!AI50)</f>
        <v/>
      </c>
      <c r="AR46" s="75" t="str">
        <f>IF(AS46="", "", IF($L46="男", VLOOKUP(AS46, データ!$B$2:$C$101, 2, FALSE), IF($L46="女", VLOOKUP(AS46, データ!$F$2:$H$101, 2, FALSE), "")))</f>
        <v/>
      </c>
      <c r="AS46" s="76" t="str">
        <f>IF(A46="","",IF(競技者データ入力シート!AJ50="", "", 競技者データ入力シート!AJ50))</f>
        <v/>
      </c>
      <c r="AT46" s="76" t="str">
        <f>IF(競技者データ入力シート!AK50="", "", 競技者データ入力シート!AK50)</f>
        <v/>
      </c>
      <c r="AU46" s="76" t="str">
        <f>IF(競技者データ入力シート!AM50="", "", 競技者データ入力シート!AM50)</f>
        <v/>
      </c>
      <c r="AV46" s="76" t="str">
        <f>IF(競技者データ入力シート!AN50="", "", 競技者データ入力シート!AN50)</f>
        <v/>
      </c>
      <c r="AW46" s="76" t="str">
        <f t="shared" si="4"/>
        <v/>
      </c>
      <c r="AY46" s="73">
        <v>44</v>
      </c>
      <c r="AZ46" s="73" t="s">
        <v>78</v>
      </c>
      <c r="BA46" s="224">
        <f t="shared" si="5"/>
        <v>0</v>
      </c>
      <c r="BB46" s="225">
        <f t="shared" si="6"/>
        <v>0</v>
      </c>
      <c r="BC46" s="224">
        <f t="shared" si="7"/>
        <v>0</v>
      </c>
      <c r="BD46" s="225">
        <f t="shared" si="8"/>
        <v>0</v>
      </c>
      <c r="BE46" s="224">
        <f t="shared" si="9"/>
        <v>0</v>
      </c>
      <c r="BF46" s="225">
        <f t="shared" si="10"/>
        <v>0</v>
      </c>
      <c r="BG46" s="224">
        <f t="shared" si="11"/>
        <v>0</v>
      </c>
      <c r="BH46" s="225">
        <f t="shared" si="12"/>
        <v>0</v>
      </c>
      <c r="BI46" s="73">
        <f t="shared" si="13"/>
        <v>0</v>
      </c>
      <c r="BJ46" s="73">
        <f t="shared" si="14"/>
        <v>0</v>
      </c>
    </row>
    <row r="47" spans="1:62">
      <c r="A47" s="75" t="str">
        <f>競技者データ入力シート!A51</f>
        <v/>
      </c>
      <c r="B47" s="75" t="str">
        <f>IF(競技者データ入力シート!B51="", "", 競技者データ入力シート!B51)</f>
        <v/>
      </c>
      <c r="C47" s="76" t="str">
        <f>IF(競技者データ入力シート!C51="", "", 競技者データ入力シート!C51)</f>
        <v/>
      </c>
      <c r="D47" s="76" t="str">
        <f>IF(競技者データ入力シート!D51="", "", 競技者データ入力シート!D51)</f>
        <v/>
      </c>
      <c r="E47" s="76" t="str">
        <f t="shared" si="0"/>
        <v/>
      </c>
      <c r="F47" s="76" t="str">
        <f t="shared" si="1"/>
        <v/>
      </c>
      <c r="G47" s="76" t="str">
        <f t="shared" si="2"/>
        <v/>
      </c>
      <c r="H47" s="76" t="str">
        <f t="shared" si="3"/>
        <v/>
      </c>
      <c r="I47" s="76" t="str">
        <f>IF(競技者データ入力シート!G51="", "", 競技者データ入力シート!G51)</f>
        <v/>
      </c>
      <c r="J47" s="76" t="str">
        <f>IF(競技者データ入力シート!E51="", "", 競技者データ入力シート!E51)</f>
        <v/>
      </c>
      <c r="K47" s="76" t="str">
        <f>IF(競技者データ入力シート!F51="", "", 競技者データ入力シート!F51)</f>
        <v/>
      </c>
      <c r="L47" s="76" t="str">
        <f>IF(競技者データ入力シート!I51="", "", 競技者データ入力シート!I51)</f>
        <v/>
      </c>
      <c r="M47" s="75" t="str">
        <f>IF(競技者データ入力シート!J51="", "", 競技者データ入力シート!J51)</f>
        <v/>
      </c>
      <c r="N47" s="75" t="str">
        <f>IF(競技者データ入力シート!K51="", "", 競技者データ入力シート!K51)</f>
        <v/>
      </c>
      <c r="O47" s="75" t="str">
        <f>IF(競技者データ入力シート!L51="", "", 競技者データ入力シート!L51)</f>
        <v/>
      </c>
      <c r="P47" s="76" t="str">
        <f>IF(競技者データ入力シート!M51="", "", 競技者データ入力シート!M51)</f>
        <v/>
      </c>
      <c r="Q47" s="75" t="str">
        <f>IF(A47="","",競技者データ入力シート!$U$1)</f>
        <v/>
      </c>
      <c r="R47" s="76" t="str">
        <f>IF(Q47="", "",'大会申込一覧表(印刷して提出)'!$P$6)</f>
        <v/>
      </c>
      <c r="S47" s="76" t="str">
        <f>IF(Q47="", "", '大会申込一覧表(印刷して提出)'!$E$6)</f>
        <v/>
      </c>
      <c r="T47" s="76" t="str">
        <f>IF(Q47="", "", 競技者データ入力シート!#REF!)</f>
        <v/>
      </c>
      <c r="U47" s="76" t="str">
        <f>IF(Q47="", "",'大会申込一覧表(印刷して提出)'!$P$5)</f>
        <v/>
      </c>
      <c r="V47" s="76" t="str">
        <f>IF(競技者データ入力シート!N51="", "", 競技者データ入力シート!N51)</f>
        <v/>
      </c>
      <c r="W47" s="76" t="str">
        <f>IF(競技者データ入力シート!O51="", "", 競技者データ入力シート!O51)</f>
        <v/>
      </c>
      <c r="X47" s="73" t="str">
        <f>IF(Y47="", "", IF($L47="男", VLOOKUP(Y47, データ!$B$2:$C$101, 2, FALSE), IF($L47="女", VLOOKUP(Y47, データ!$F$2:$H$101, 2, FALSE), "")))</f>
        <v/>
      </c>
      <c r="Y47" s="76" t="str">
        <f>IF(A47="","",IF(競技者データ入力シート!P51="", "", 競技者データ入力シート!P51))</f>
        <v/>
      </c>
      <c r="Z47" s="76" t="str">
        <f>IF(競技者データ入力シート!Q51="", "", 競技者データ入力シート!Q51)</f>
        <v/>
      </c>
      <c r="AA47" s="76" t="str">
        <f>IF(競技者データ入力シート!S51="", "", 競技者データ入力シート!S51)</f>
        <v/>
      </c>
      <c r="AB47" s="76" t="str">
        <f>IF(競技者データ入力シート!T51="", "", 競技者データ入力シート!T51)</f>
        <v/>
      </c>
      <c r="AC47" s="73" t="str">
        <f>IF(AD47="", "", IF($L47="男", VLOOKUP(AD47, データ!$B$2:$C$101, 2, FALSE), IF($L47="女", VLOOKUP(AD47, データ!$F$2:$H$101, 2, FALSE), "")))</f>
        <v/>
      </c>
      <c r="AD47" s="76" t="str">
        <f>IF(A47="","",IF(競技者データ入力シート!U51="", "", 競技者データ入力シート!U51))</f>
        <v/>
      </c>
      <c r="AE47" s="76" t="str">
        <f>IF(競技者データ入力シート!V51="", "", 競技者データ入力シート!V51)</f>
        <v/>
      </c>
      <c r="AF47" s="73" t="str">
        <f>IF(競技者データ入力シート!X51="", "", 競技者データ入力シート!X51)</f>
        <v/>
      </c>
      <c r="AG47" s="76" t="str">
        <f>IF(競技者データ入力シート!Y51="", "", 競技者データ入力シート!Y51)</f>
        <v/>
      </c>
      <c r="AH47" s="73" t="str">
        <f>IF(AI47="", "", IF($L47="男", VLOOKUP(AI47, データ!$B$2:$C$101, 2, FALSE), IF($L47="女", VLOOKUP(AI47, データ!$F$2:$H$101, 2, FALSE), "")))</f>
        <v/>
      </c>
      <c r="AI47" s="76" t="str">
        <f>IF(A47="","",IF(競技者データ入力シート!Z51="", "", 競技者データ入力シート!Z51))</f>
        <v/>
      </c>
      <c r="AJ47" s="76" t="str">
        <f>IF(競技者データ入力シート!AA51="", "", 競技者データ入力シート!AA51)</f>
        <v/>
      </c>
      <c r="AK47" s="76" t="str">
        <f>IF(競技者データ入力シート!AC51="", "", 競技者データ入力シート!AC51)</f>
        <v/>
      </c>
      <c r="AL47" s="76" t="str">
        <f>IF(競技者データ入力シート!AD51="", "", 競技者データ入力シート!AD51)</f>
        <v/>
      </c>
      <c r="AM47" s="73" t="str">
        <f>IF(AN47="", "", IF($L47="男", VLOOKUP(AN47, データ!$B$2:$C$101, 2, FALSE), IF($L47="女", VLOOKUP(AN47, データ!$F$2:$H$101, 2, FALSE), "")))</f>
        <v/>
      </c>
      <c r="AN47" s="76" t="str">
        <f>IF(A47="","",IF(競技者データ入力シート!AE51="", "", 競技者データ入力シート!AE51))</f>
        <v/>
      </c>
      <c r="AO47" s="76" t="str">
        <f>IF(競技者データ入力シート!AF51="", "", 競技者データ入力シート!AF51)</f>
        <v/>
      </c>
      <c r="AP47" s="76" t="str">
        <f>IF(競技者データ入力シート!AH51="", "", 競技者データ入力シート!AH51)</f>
        <v/>
      </c>
      <c r="AQ47" s="76" t="str">
        <f>IF(競技者データ入力シート!AI51="", "", 競技者データ入力シート!AI51)</f>
        <v/>
      </c>
      <c r="AR47" s="75" t="str">
        <f>IF(AS47="", "", IF($L47="男", VLOOKUP(AS47, データ!$B$2:$C$101, 2, FALSE), IF($L47="女", VLOOKUP(AS47, データ!$F$2:$H$101, 2, FALSE), "")))</f>
        <v/>
      </c>
      <c r="AS47" s="76" t="str">
        <f>IF(A47="","",IF(競技者データ入力シート!AJ51="", "", 競技者データ入力シート!AJ51))</f>
        <v/>
      </c>
      <c r="AT47" s="76" t="str">
        <f>IF(競技者データ入力シート!AK51="", "", 競技者データ入力シート!AK51)</f>
        <v/>
      </c>
      <c r="AU47" s="76" t="str">
        <f>IF(競技者データ入力シート!AM51="", "", 競技者データ入力シート!AM51)</f>
        <v/>
      </c>
      <c r="AV47" s="76" t="str">
        <f>IF(競技者データ入力シート!AN51="", "", 競技者データ入力シート!AN51)</f>
        <v/>
      </c>
      <c r="AW47" s="76" t="str">
        <f t="shared" si="4"/>
        <v/>
      </c>
      <c r="AY47" s="73">
        <v>45</v>
      </c>
      <c r="AZ47" s="73" t="s">
        <v>65</v>
      </c>
      <c r="BA47" s="224">
        <f t="shared" si="5"/>
        <v>0</v>
      </c>
      <c r="BB47" s="225">
        <f t="shared" si="6"/>
        <v>0</v>
      </c>
      <c r="BC47" s="224">
        <f t="shared" si="7"/>
        <v>0</v>
      </c>
      <c r="BD47" s="225">
        <f t="shared" si="8"/>
        <v>0</v>
      </c>
      <c r="BE47" s="224">
        <f t="shared" si="9"/>
        <v>0</v>
      </c>
      <c r="BF47" s="225">
        <f t="shared" si="10"/>
        <v>0</v>
      </c>
      <c r="BG47" s="224">
        <f t="shared" si="11"/>
        <v>0</v>
      </c>
      <c r="BH47" s="225">
        <f t="shared" si="12"/>
        <v>0</v>
      </c>
      <c r="BI47" s="73">
        <f t="shared" si="13"/>
        <v>0</v>
      </c>
      <c r="BJ47" s="73">
        <f t="shared" si="14"/>
        <v>0</v>
      </c>
    </row>
    <row r="48" spans="1:62">
      <c r="A48" s="75" t="str">
        <f>競技者データ入力シート!A52</f>
        <v/>
      </c>
      <c r="B48" s="75" t="str">
        <f>IF(競技者データ入力シート!B52="", "", 競技者データ入力シート!B52)</f>
        <v/>
      </c>
      <c r="C48" s="76" t="str">
        <f>IF(競技者データ入力シート!C52="", "", 競技者データ入力シート!C52)</f>
        <v/>
      </c>
      <c r="D48" s="76" t="str">
        <f>IF(競技者データ入力シート!D52="", "", 競技者データ入力シート!D52)</f>
        <v/>
      </c>
      <c r="E48" s="76" t="str">
        <f t="shared" si="0"/>
        <v/>
      </c>
      <c r="F48" s="76" t="str">
        <f t="shared" si="1"/>
        <v/>
      </c>
      <c r="G48" s="76" t="str">
        <f t="shared" si="2"/>
        <v/>
      </c>
      <c r="H48" s="76" t="str">
        <f t="shared" si="3"/>
        <v/>
      </c>
      <c r="I48" s="76" t="str">
        <f>IF(競技者データ入力シート!G52="", "", 競技者データ入力シート!G52)</f>
        <v/>
      </c>
      <c r="J48" s="76" t="str">
        <f>IF(競技者データ入力シート!E52="", "", 競技者データ入力シート!E52)</f>
        <v/>
      </c>
      <c r="K48" s="76" t="str">
        <f>IF(競技者データ入力シート!F52="", "", 競技者データ入力シート!F52)</f>
        <v/>
      </c>
      <c r="L48" s="76" t="str">
        <f>IF(競技者データ入力シート!I52="", "", 競技者データ入力シート!I52)</f>
        <v/>
      </c>
      <c r="M48" s="75" t="str">
        <f>IF(競技者データ入力シート!J52="", "", 競技者データ入力シート!J52)</f>
        <v/>
      </c>
      <c r="N48" s="75" t="str">
        <f>IF(競技者データ入力シート!K52="", "", 競技者データ入力シート!K52)</f>
        <v/>
      </c>
      <c r="O48" s="75" t="str">
        <f>IF(競技者データ入力シート!L52="", "", 競技者データ入力シート!L52)</f>
        <v/>
      </c>
      <c r="P48" s="76" t="str">
        <f>IF(競技者データ入力シート!M52="", "", 競技者データ入力シート!M52)</f>
        <v/>
      </c>
      <c r="Q48" s="75" t="str">
        <f>IF(A48="","",競技者データ入力シート!$U$1)</f>
        <v/>
      </c>
      <c r="R48" s="76" t="str">
        <f>IF(Q48="", "",'大会申込一覧表(印刷して提出)'!$P$6)</f>
        <v/>
      </c>
      <c r="S48" s="76" t="str">
        <f>IF(Q48="", "", '大会申込一覧表(印刷して提出)'!$E$6)</f>
        <v/>
      </c>
      <c r="T48" s="76" t="str">
        <f>IF(Q48="", "", 競技者データ入力シート!#REF!)</f>
        <v/>
      </c>
      <c r="U48" s="76" t="str">
        <f>IF(Q48="", "",'大会申込一覧表(印刷して提出)'!$P$5)</f>
        <v/>
      </c>
      <c r="V48" s="76" t="str">
        <f>IF(競技者データ入力シート!N52="", "", 競技者データ入力シート!N52)</f>
        <v/>
      </c>
      <c r="W48" s="76" t="str">
        <f>IF(競技者データ入力シート!O52="", "", 競技者データ入力シート!O52)</f>
        <v/>
      </c>
      <c r="X48" s="73" t="str">
        <f>IF(Y48="", "", IF($L48="男", VLOOKUP(Y48, データ!$B$2:$C$101, 2, FALSE), IF($L48="女", VLOOKUP(Y48, データ!$F$2:$H$101, 2, FALSE), "")))</f>
        <v/>
      </c>
      <c r="Y48" s="76" t="str">
        <f>IF(A48="","",IF(競技者データ入力シート!P52="", "", 競技者データ入力シート!P52))</f>
        <v/>
      </c>
      <c r="Z48" s="76" t="str">
        <f>IF(競技者データ入力シート!Q52="", "", 競技者データ入力シート!Q52)</f>
        <v/>
      </c>
      <c r="AA48" s="76" t="str">
        <f>IF(競技者データ入力シート!S52="", "", 競技者データ入力シート!S52)</f>
        <v/>
      </c>
      <c r="AB48" s="76" t="str">
        <f>IF(競技者データ入力シート!T52="", "", 競技者データ入力シート!T52)</f>
        <v/>
      </c>
      <c r="AC48" s="73" t="str">
        <f>IF(AD48="", "", IF($L48="男", VLOOKUP(AD48, データ!$B$2:$C$101, 2, FALSE), IF($L48="女", VLOOKUP(AD48, データ!$F$2:$H$101, 2, FALSE), "")))</f>
        <v/>
      </c>
      <c r="AD48" s="76" t="str">
        <f>IF(A48="","",IF(競技者データ入力シート!U52="", "", 競技者データ入力シート!U52))</f>
        <v/>
      </c>
      <c r="AE48" s="76" t="str">
        <f>IF(競技者データ入力シート!V52="", "", 競技者データ入力シート!V52)</f>
        <v/>
      </c>
      <c r="AF48" s="73" t="str">
        <f>IF(競技者データ入力シート!X52="", "", 競技者データ入力シート!X52)</f>
        <v/>
      </c>
      <c r="AG48" s="76" t="str">
        <f>IF(競技者データ入力シート!Y52="", "", 競技者データ入力シート!Y52)</f>
        <v/>
      </c>
      <c r="AH48" s="73" t="str">
        <f>IF(AI48="", "", IF($L48="男", VLOOKUP(AI48, データ!$B$2:$C$101, 2, FALSE), IF($L48="女", VLOOKUP(AI48, データ!$F$2:$H$101, 2, FALSE), "")))</f>
        <v/>
      </c>
      <c r="AI48" s="76" t="str">
        <f>IF(A48="","",IF(競技者データ入力シート!Z52="", "", 競技者データ入力シート!Z52))</f>
        <v/>
      </c>
      <c r="AJ48" s="76" t="str">
        <f>IF(競技者データ入力シート!AA52="", "", 競技者データ入力シート!AA52)</f>
        <v/>
      </c>
      <c r="AK48" s="76" t="str">
        <f>IF(競技者データ入力シート!AC52="", "", 競技者データ入力シート!AC52)</f>
        <v/>
      </c>
      <c r="AL48" s="76" t="str">
        <f>IF(競技者データ入力シート!AD52="", "", 競技者データ入力シート!AD52)</f>
        <v/>
      </c>
      <c r="AM48" s="73" t="str">
        <f>IF(AN48="", "", IF($L48="男", VLOOKUP(AN48, データ!$B$2:$C$101, 2, FALSE), IF($L48="女", VLOOKUP(AN48, データ!$F$2:$H$101, 2, FALSE), "")))</f>
        <v/>
      </c>
      <c r="AN48" s="76" t="str">
        <f>IF(A48="","",IF(競技者データ入力シート!AE52="", "", 競技者データ入力シート!AE52))</f>
        <v/>
      </c>
      <c r="AO48" s="76" t="str">
        <f>IF(競技者データ入力シート!AF52="", "", 競技者データ入力シート!AF52)</f>
        <v/>
      </c>
      <c r="AP48" s="76" t="str">
        <f>IF(競技者データ入力シート!AH52="", "", 競技者データ入力シート!AH52)</f>
        <v/>
      </c>
      <c r="AQ48" s="76" t="str">
        <f>IF(競技者データ入力シート!AI52="", "", 競技者データ入力シート!AI52)</f>
        <v/>
      </c>
      <c r="AR48" s="75" t="str">
        <f>IF(AS48="", "", IF($L48="男", VLOOKUP(AS48, データ!$B$2:$C$101, 2, FALSE), IF($L48="女", VLOOKUP(AS48, データ!$F$2:$H$101, 2, FALSE), "")))</f>
        <v/>
      </c>
      <c r="AS48" s="76" t="str">
        <f>IF(A48="","",IF(競技者データ入力シート!AJ52="", "", 競技者データ入力シート!AJ52))</f>
        <v/>
      </c>
      <c r="AT48" s="76" t="str">
        <f>IF(競技者データ入力シート!AK52="", "", 競技者データ入力シート!AK52)</f>
        <v/>
      </c>
      <c r="AU48" s="76" t="str">
        <f>IF(競技者データ入力シート!AM52="", "", 競技者データ入力シート!AM52)</f>
        <v/>
      </c>
      <c r="AV48" s="76" t="str">
        <f>IF(競技者データ入力シート!AN52="", "", 競技者データ入力シート!AN52)</f>
        <v/>
      </c>
      <c r="AW48" s="76" t="str">
        <f t="shared" si="4"/>
        <v/>
      </c>
      <c r="AY48" s="73">
        <v>46</v>
      </c>
      <c r="AZ48" s="73" t="s">
        <v>69</v>
      </c>
      <c r="BA48" s="224">
        <f t="shared" si="5"/>
        <v>0</v>
      </c>
      <c r="BB48" s="225">
        <f t="shared" si="6"/>
        <v>0</v>
      </c>
      <c r="BC48" s="224">
        <f t="shared" si="7"/>
        <v>0</v>
      </c>
      <c r="BD48" s="225">
        <f t="shared" si="8"/>
        <v>0</v>
      </c>
      <c r="BE48" s="224">
        <f t="shared" si="9"/>
        <v>0</v>
      </c>
      <c r="BF48" s="225">
        <f t="shared" si="10"/>
        <v>0</v>
      </c>
      <c r="BG48" s="224">
        <f t="shared" si="11"/>
        <v>0</v>
      </c>
      <c r="BH48" s="225">
        <f t="shared" si="12"/>
        <v>0</v>
      </c>
      <c r="BI48" s="73">
        <f t="shared" si="13"/>
        <v>0</v>
      </c>
      <c r="BJ48" s="73">
        <f t="shared" si="14"/>
        <v>0</v>
      </c>
    </row>
    <row r="49" spans="1:62">
      <c r="A49" s="75" t="str">
        <f>競技者データ入力シート!A53</f>
        <v/>
      </c>
      <c r="B49" s="75" t="str">
        <f>IF(競技者データ入力シート!B53="", "", 競技者データ入力シート!B53)</f>
        <v/>
      </c>
      <c r="C49" s="76" t="str">
        <f>IF(競技者データ入力シート!C53="", "", 競技者データ入力シート!C53)</f>
        <v/>
      </c>
      <c r="D49" s="76" t="str">
        <f>IF(競技者データ入力シート!D53="", "", 競技者データ入力シート!D53)</f>
        <v/>
      </c>
      <c r="E49" s="76" t="str">
        <f t="shared" si="0"/>
        <v/>
      </c>
      <c r="F49" s="76" t="str">
        <f t="shared" si="1"/>
        <v/>
      </c>
      <c r="G49" s="76" t="str">
        <f t="shared" si="2"/>
        <v/>
      </c>
      <c r="H49" s="76" t="str">
        <f t="shared" si="3"/>
        <v/>
      </c>
      <c r="I49" s="76" t="str">
        <f>IF(競技者データ入力シート!G53="", "", 競技者データ入力シート!G53)</f>
        <v/>
      </c>
      <c r="J49" s="76" t="str">
        <f>IF(競技者データ入力シート!E53="", "", 競技者データ入力シート!E53)</f>
        <v/>
      </c>
      <c r="K49" s="76" t="str">
        <f>IF(競技者データ入力シート!F53="", "", 競技者データ入力シート!F53)</f>
        <v/>
      </c>
      <c r="L49" s="76" t="str">
        <f>IF(競技者データ入力シート!I53="", "", 競技者データ入力シート!I53)</f>
        <v/>
      </c>
      <c r="M49" s="75" t="str">
        <f>IF(競技者データ入力シート!J53="", "", 競技者データ入力シート!J53)</f>
        <v/>
      </c>
      <c r="N49" s="75" t="str">
        <f>IF(競技者データ入力シート!K53="", "", 競技者データ入力シート!K53)</f>
        <v/>
      </c>
      <c r="O49" s="75" t="str">
        <f>IF(競技者データ入力シート!L53="", "", 競技者データ入力シート!L53)</f>
        <v/>
      </c>
      <c r="P49" s="76" t="str">
        <f>IF(競技者データ入力シート!M53="", "", 競技者データ入力シート!M53)</f>
        <v/>
      </c>
      <c r="Q49" s="75" t="str">
        <f>IF(A49="","",競技者データ入力シート!$U$1)</f>
        <v/>
      </c>
      <c r="R49" s="76" t="str">
        <f>IF(Q49="", "",'大会申込一覧表(印刷して提出)'!$P$6)</f>
        <v/>
      </c>
      <c r="S49" s="76" t="str">
        <f>IF(Q49="", "", '大会申込一覧表(印刷して提出)'!$E$6)</f>
        <v/>
      </c>
      <c r="T49" s="76" t="str">
        <f>IF(Q49="", "", 競技者データ入力シート!#REF!)</f>
        <v/>
      </c>
      <c r="U49" s="76" t="str">
        <f>IF(Q49="", "",'大会申込一覧表(印刷して提出)'!$P$5)</f>
        <v/>
      </c>
      <c r="V49" s="76" t="str">
        <f>IF(競技者データ入力シート!N53="", "", 競技者データ入力シート!N53)</f>
        <v/>
      </c>
      <c r="W49" s="76" t="str">
        <f>IF(競技者データ入力シート!O53="", "", 競技者データ入力シート!O53)</f>
        <v/>
      </c>
      <c r="X49" s="73" t="str">
        <f>IF(Y49="", "", IF($L49="男", VLOOKUP(Y49, データ!$B$2:$C$101, 2, FALSE), IF($L49="女", VLOOKUP(Y49, データ!$F$2:$H$101, 2, FALSE), "")))</f>
        <v/>
      </c>
      <c r="Y49" s="76" t="str">
        <f>IF(A49="","",IF(競技者データ入力シート!P53="", "", 競技者データ入力シート!P53))</f>
        <v/>
      </c>
      <c r="Z49" s="76" t="str">
        <f>IF(競技者データ入力シート!Q53="", "", 競技者データ入力シート!Q53)</f>
        <v/>
      </c>
      <c r="AA49" s="76" t="str">
        <f>IF(競技者データ入力シート!S53="", "", 競技者データ入力シート!S53)</f>
        <v/>
      </c>
      <c r="AB49" s="76" t="str">
        <f>IF(競技者データ入力シート!T53="", "", 競技者データ入力シート!T53)</f>
        <v/>
      </c>
      <c r="AC49" s="73" t="str">
        <f>IF(AD49="", "", IF($L49="男", VLOOKUP(AD49, データ!$B$2:$C$101, 2, FALSE), IF($L49="女", VLOOKUP(AD49, データ!$F$2:$H$101, 2, FALSE), "")))</f>
        <v/>
      </c>
      <c r="AD49" s="76" t="str">
        <f>IF(A49="","",IF(競技者データ入力シート!U53="", "", 競技者データ入力シート!U53))</f>
        <v/>
      </c>
      <c r="AE49" s="76" t="str">
        <f>IF(競技者データ入力シート!V53="", "", 競技者データ入力シート!V53)</f>
        <v/>
      </c>
      <c r="AF49" s="73" t="str">
        <f>IF(競技者データ入力シート!X53="", "", 競技者データ入力シート!X53)</f>
        <v/>
      </c>
      <c r="AG49" s="76" t="str">
        <f>IF(競技者データ入力シート!Y53="", "", 競技者データ入力シート!Y53)</f>
        <v/>
      </c>
      <c r="AH49" s="73" t="str">
        <f>IF(AI49="", "", IF($L49="男", VLOOKUP(AI49, データ!$B$2:$C$101, 2, FALSE), IF($L49="女", VLOOKUP(AI49, データ!$F$2:$H$101, 2, FALSE), "")))</f>
        <v/>
      </c>
      <c r="AI49" s="76" t="str">
        <f>IF(A49="","",IF(競技者データ入力シート!Z53="", "", 競技者データ入力シート!Z53))</f>
        <v/>
      </c>
      <c r="AJ49" s="76" t="str">
        <f>IF(競技者データ入力シート!AA53="", "", 競技者データ入力シート!AA53)</f>
        <v/>
      </c>
      <c r="AK49" s="76" t="str">
        <f>IF(競技者データ入力シート!AC53="", "", 競技者データ入力シート!AC53)</f>
        <v/>
      </c>
      <c r="AL49" s="76" t="str">
        <f>IF(競技者データ入力シート!AD53="", "", 競技者データ入力シート!AD53)</f>
        <v/>
      </c>
      <c r="AM49" s="73" t="str">
        <f>IF(AN49="", "", IF($L49="男", VLOOKUP(AN49, データ!$B$2:$C$101, 2, FALSE), IF($L49="女", VLOOKUP(AN49, データ!$F$2:$H$101, 2, FALSE), "")))</f>
        <v/>
      </c>
      <c r="AN49" s="76" t="str">
        <f>IF(A49="","",IF(競技者データ入力シート!AE53="", "", 競技者データ入力シート!AE53))</f>
        <v/>
      </c>
      <c r="AO49" s="76" t="str">
        <f>IF(競技者データ入力シート!AF53="", "", 競技者データ入力シート!AF53)</f>
        <v/>
      </c>
      <c r="AP49" s="76" t="str">
        <f>IF(競技者データ入力シート!AH53="", "", 競技者データ入力シート!AH53)</f>
        <v/>
      </c>
      <c r="AQ49" s="76" t="str">
        <f>IF(競技者データ入力シート!AI53="", "", 競技者データ入力シート!AI53)</f>
        <v/>
      </c>
      <c r="AR49" s="75" t="str">
        <f>IF(AS49="", "", IF($L49="男", VLOOKUP(AS49, データ!$B$2:$C$101, 2, FALSE), IF($L49="女", VLOOKUP(AS49, データ!$F$2:$H$101, 2, FALSE), "")))</f>
        <v/>
      </c>
      <c r="AS49" s="76" t="str">
        <f>IF(A49="","",IF(競技者データ入力シート!AJ53="", "", 競技者データ入力シート!AJ53))</f>
        <v/>
      </c>
      <c r="AT49" s="76" t="str">
        <f>IF(競技者データ入力シート!AK53="", "", 競技者データ入力シート!AK53)</f>
        <v/>
      </c>
      <c r="AU49" s="76" t="str">
        <f>IF(競技者データ入力シート!AM53="", "", 競技者データ入力シート!AM53)</f>
        <v/>
      </c>
      <c r="AV49" s="76" t="str">
        <f>IF(競技者データ入力シート!AN53="", "", 競技者データ入力シート!AN53)</f>
        <v/>
      </c>
      <c r="AW49" s="76" t="str">
        <f t="shared" si="4"/>
        <v/>
      </c>
      <c r="AY49" s="73">
        <v>47</v>
      </c>
      <c r="AZ49" s="73" t="s">
        <v>71</v>
      </c>
      <c r="BA49" s="224">
        <f t="shared" si="5"/>
        <v>0</v>
      </c>
      <c r="BB49" s="225">
        <f t="shared" si="6"/>
        <v>0</v>
      </c>
      <c r="BC49" s="224">
        <f t="shared" si="7"/>
        <v>0</v>
      </c>
      <c r="BD49" s="225">
        <f t="shared" si="8"/>
        <v>0</v>
      </c>
      <c r="BE49" s="224">
        <f t="shared" si="9"/>
        <v>0</v>
      </c>
      <c r="BF49" s="225">
        <f t="shared" si="10"/>
        <v>0</v>
      </c>
      <c r="BG49" s="224">
        <f t="shared" si="11"/>
        <v>0</v>
      </c>
      <c r="BH49" s="225">
        <f t="shared" si="12"/>
        <v>0</v>
      </c>
      <c r="BI49" s="73">
        <f t="shared" si="13"/>
        <v>0</v>
      </c>
      <c r="BJ49" s="73">
        <f t="shared" si="14"/>
        <v>0</v>
      </c>
    </row>
    <row r="50" spans="1:62">
      <c r="A50" s="75" t="str">
        <f>競技者データ入力シート!A54</f>
        <v/>
      </c>
      <c r="B50" s="75" t="str">
        <f>IF(競技者データ入力シート!B54="", "", 競技者データ入力シート!B54)</f>
        <v/>
      </c>
      <c r="C50" s="76" t="str">
        <f>IF(競技者データ入力シート!C54="", "", 競技者データ入力シート!C54)</f>
        <v/>
      </c>
      <c r="D50" s="76" t="str">
        <f>IF(競技者データ入力シート!D54="", "", 競技者データ入力シート!D54)</f>
        <v/>
      </c>
      <c r="E50" s="76" t="str">
        <f t="shared" si="0"/>
        <v/>
      </c>
      <c r="F50" s="76" t="str">
        <f t="shared" si="1"/>
        <v/>
      </c>
      <c r="G50" s="76" t="str">
        <f t="shared" si="2"/>
        <v/>
      </c>
      <c r="H50" s="76" t="str">
        <f t="shared" si="3"/>
        <v/>
      </c>
      <c r="I50" s="76" t="str">
        <f>IF(競技者データ入力シート!G54="", "", 競技者データ入力シート!G54)</f>
        <v/>
      </c>
      <c r="J50" s="76" t="str">
        <f>IF(競技者データ入力シート!E54="", "", 競技者データ入力シート!E54)</f>
        <v/>
      </c>
      <c r="K50" s="76" t="str">
        <f>IF(競技者データ入力シート!F54="", "", 競技者データ入力シート!F54)</f>
        <v/>
      </c>
      <c r="L50" s="76" t="str">
        <f>IF(競技者データ入力シート!I54="", "", 競技者データ入力シート!I54)</f>
        <v/>
      </c>
      <c r="M50" s="75" t="str">
        <f>IF(競技者データ入力シート!J54="", "", 競技者データ入力シート!J54)</f>
        <v/>
      </c>
      <c r="N50" s="75" t="str">
        <f>IF(競技者データ入力シート!K54="", "", 競技者データ入力シート!K54)</f>
        <v/>
      </c>
      <c r="O50" s="75" t="str">
        <f>IF(競技者データ入力シート!L54="", "", 競技者データ入力シート!L54)</f>
        <v/>
      </c>
      <c r="P50" s="76" t="str">
        <f>IF(競技者データ入力シート!M54="", "", 競技者データ入力シート!M54)</f>
        <v/>
      </c>
      <c r="Q50" s="75" t="str">
        <f>IF(A50="","",競技者データ入力シート!$U$1)</f>
        <v/>
      </c>
      <c r="R50" s="76" t="str">
        <f>IF(Q50="", "",'大会申込一覧表(印刷して提出)'!$P$6)</f>
        <v/>
      </c>
      <c r="S50" s="76" t="str">
        <f>IF(Q50="", "", '大会申込一覧表(印刷して提出)'!$E$6)</f>
        <v/>
      </c>
      <c r="T50" s="76" t="str">
        <f>IF(Q50="", "", 競技者データ入力シート!#REF!)</f>
        <v/>
      </c>
      <c r="U50" s="76" t="str">
        <f>IF(Q50="", "",'大会申込一覧表(印刷して提出)'!$P$5)</f>
        <v/>
      </c>
      <c r="V50" s="76" t="str">
        <f>IF(競技者データ入力シート!N54="", "", 競技者データ入力シート!N54)</f>
        <v/>
      </c>
      <c r="W50" s="76" t="str">
        <f>IF(競技者データ入力シート!O54="", "", 競技者データ入力シート!O54)</f>
        <v/>
      </c>
      <c r="X50" s="73" t="str">
        <f>IF(Y50="", "", IF($L50="男", VLOOKUP(Y50, データ!$B$2:$C$101, 2, FALSE), IF($L50="女", VLOOKUP(Y50, データ!$F$2:$H$101, 2, FALSE), "")))</f>
        <v/>
      </c>
      <c r="Y50" s="76" t="str">
        <f>IF(A50="","",IF(競技者データ入力シート!P54="", "", 競技者データ入力シート!P54))</f>
        <v/>
      </c>
      <c r="Z50" s="76" t="str">
        <f>IF(競技者データ入力シート!Q54="", "", 競技者データ入力シート!Q54)</f>
        <v/>
      </c>
      <c r="AA50" s="76" t="str">
        <f>IF(競技者データ入力シート!S54="", "", 競技者データ入力シート!S54)</f>
        <v/>
      </c>
      <c r="AB50" s="76" t="str">
        <f>IF(競技者データ入力シート!T54="", "", 競技者データ入力シート!T54)</f>
        <v/>
      </c>
      <c r="AC50" s="73" t="str">
        <f>IF(AD50="", "", IF($L50="男", VLOOKUP(AD50, データ!$B$2:$C$101, 2, FALSE), IF($L50="女", VLOOKUP(AD50, データ!$F$2:$H$101, 2, FALSE), "")))</f>
        <v/>
      </c>
      <c r="AD50" s="76" t="str">
        <f>IF(A50="","",IF(競技者データ入力シート!U54="", "", 競技者データ入力シート!U54))</f>
        <v/>
      </c>
      <c r="AE50" s="76" t="str">
        <f>IF(競技者データ入力シート!V54="", "", 競技者データ入力シート!V54)</f>
        <v/>
      </c>
      <c r="AF50" s="73" t="str">
        <f>IF(競技者データ入力シート!X54="", "", 競技者データ入力シート!X54)</f>
        <v/>
      </c>
      <c r="AG50" s="76" t="str">
        <f>IF(競技者データ入力シート!Y54="", "", 競技者データ入力シート!Y54)</f>
        <v/>
      </c>
      <c r="AH50" s="73" t="str">
        <f>IF(AI50="", "", IF($L50="男", VLOOKUP(AI50, データ!$B$2:$C$101, 2, FALSE), IF($L50="女", VLOOKUP(AI50, データ!$F$2:$H$101, 2, FALSE), "")))</f>
        <v/>
      </c>
      <c r="AI50" s="76" t="str">
        <f>IF(A50="","",IF(競技者データ入力シート!Z54="", "", 競技者データ入力シート!Z54))</f>
        <v/>
      </c>
      <c r="AJ50" s="76" t="str">
        <f>IF(競技者データ入力シート!AA54="", "", 競技者データ入力シート!AA54)</f>
        <v/>
      </c>
      <c r="AK50" s="76" t="str">
        <f>IF(競技者データ入力シート!AC54="", "", 競技者データ入力シート!AC54)</f>
        <v/>
      </c>
      <c r="AL50" s="76" t="str">
        <f>IF(競技者データ入力シート!AD54="", "", 競技者データ入力シート!AD54)</f>
        <v/>
      </c>
      <c r="AM50" s="73" t="str">
        <f>IF(AN50="", "", IF($L50="男", VLOOKUP(AN50, データ!$B$2:$C$101, 2, FALSE), IF($L50="女", VLOOKUP(AN50, データ!$F$2:$H$101, 2, FALSE), "")))</f>
        <v/>
      </c>
      <c r="AN50" s="76" t="str">
        <f>IF(A50="","",IF(競技者データ入力シート!AE54="", "", 競技者データ入力シート!AE54))</f>
        <v/>
      </c>
      <c r="AO50" s="76" t="str">
        <f>IF(競技者データ入力シート!AF54="", "", 競技者データ入力シート!AF54)</f>
        <v/>
      </c>
      <c r="AP50" s="76" t="str">
        <f>IF(競技者データ入力シート!AH54="", "", 競技者データ入力シート!AH54)</f>
        <v/>
      </c>
      <c r="AQ50" s="76" t="str">
        <f>IF(競技者データ入力シート!AI54="", "", 競技者データ入力シート!AI54)</f>
        <v/>
      </c>
      <c r="AR50" s="75" t="str">
        <f>IF(AS50="", "", IF($L50="男", VLOOKUP(AS50, データ!$B$2:$C$101, 2, FALSE), IF($L50="女", VLOOKUP(AS50, データ!$F$2:$H$101, 2, FALSE), "")))</f>
        <v/>
      </c>
      <c r="AS50" s="76" t="str">
        <f>IF(A50="","",IF(競技者データ入力シート!AJ54="", "", 競技者データ入力シート!AJ54))</f>
        <v/>
      </c>
      <c r="AT50" s="76" t="str">
        <f>IF(競技者データ入力シート!AK54="", "", 競技者データ入力シート!AK54)</f>
        <v/>
      </c>
      <c r="AU50" s="76" t="str">
        <f>IF(競技者データ入力シート!AM54="", "", 競技者データ入力シート!AM54)</f>
        <v/>
      </c>
      <c r="AV50" s="76" t="str">
        <f>IF(競技者データ入力シート!AN54="", "", 競技者データ入力シート!AN54)</f>
        <v/>
      </c>
      <c r="AW50" s="76" t="str">
        <f t="shared" si="4"/>
        <v/>
      </c>
    </row>
    <row r="51" spans="1:62">
      <c r="A51" s="75" t="str">
        <f>競技者データ入力シート!A55</f>
        <v/>
      </c>
      <c r="B51" s="75" t="str">
        <f>IF(競技者データ入力シート!B55="", "", 競技者データ入力シート!B55)</f>
        <v/>
      </c>
      <c r="C51" s="76" t="str">
        <f>IF(競技者データ入力シート!C55="", "", 競技者データ入力シート!C55)</f>
        <v/>
      </c>
      <c r="D51" s="76" t="str">
        <f>IF(競技者データ入力シート!D55="", "", 競技者データ入力シート!D55)</f>
        <v/>
      </c>
      <c r="E51" s="76" t="str">
        <f t="shared" si="0"/>
        <v/>
      </c>
      <c r="F51" s="76" t="str">
        <f t="shared" si="1"/>
        <v/>
      </c>
      <c r="G51" s="76" t="str">
        <f t="shared" si="2"/>
        <v/>
      </c>
      <c r="H51" s="76" t="str">
        <f t="shared" si="3"/>
        <v/>
      </c>
      <c r="I51" s="76" t="str">
        <f>IF(競技者データ入力シート!G55="", "", 競技者データ入力シート!G55)</f>
        <v/>
      </c>
      <c r="J51" s="76" t="str">
        <f>IF(競技者データ入力シート!E55="", "", 競技者データ入力シート!E55)</f>
        <v/>
      </c>
      <c r="K51" s="76" t="str">
        <f>IF(競技者データ入力シート!F55="", "", 競技者データ入力シート!F55)</f>
        <v/>
      </c>
      <c r="L51" s="76" t="str">
        <f>IF(競技者データ入力シート!I55="", "", 競技者データ入力シート!I55)</f>
        <v/>
      </c>
      <c r="M51" s="75" t="str">
        <f>IF(競技者データ入力シート!J55="", "", 競技者データ入力シート!J55)</f>
        <v/>
      </c>
      <c r="N51" s="75" t="str">
        <f>IF(競技者データ入力シート!K55="", "", 競技者データ入力シート!K55)</f>
        <v/>
      </c>
      <c r="O51" s="75" t="str">
        <f>IF(競技者データ入力シート!L55="", "", 競技者データ入力シート!L55)</f>
        <v/>
      </c>
      <c r="P51" s="76" t="str">
        <f>IF(競技者データ入力シート!M55="", "", 競技者データ入力シート!M55)</f>
        <v/>
      </c>
      <c r="Q51" s="75" t="str">
        <f>IF(A51="","",競技者データ入力シート!$U$1)</f>
        <v/>
      </c>
      <c r="R51" s="76" t="str">
        <f>IF(Q51="", "",'大会申込一覧表(印刷して提出)'!$P$6)</f>
        <v/>
      </c>
      <c r="S51" s="76" t="str">
        <f>IF(Q51="", "", '大会申込一覧表(印刷して提出)'!$E$6)</f>
        <v/>
      </c>
      <c r="T51" s="76" t="str">
        <f>IF(Q51="", "", 競技者データ入力シート!#REF!)</f>
        <v/>
      </c>
      <c r="U51" s="76" t="str">
        <f>IF(Q51="", "",'大会申込一覧表(印刷して提出)'!$P$5)</f>
        <v/>
      </c>
      <c r="V51" s="76" t="str">
        <f>IF(競技者データ入力シート!N55="", "", 競技者データ入力シート!N55)</f>
        <v/>
      </c>
      <c r="W51" s="76" t="str">
        <f>IF(競技者データ入力シート!O55="", "", 競技者データ入力シート!O55)</f>
        <v/>
      </c>
      <c r="X51" s="73" t="str">
        <f>IF(Y51="", "", IF($L51="男", VLOOKUP(Y51, データ!$B$2:$C$101, 2, FALSE), IF($L51="女", VLOOKUP(Y51, データ!$F$2:$H$101, 2, FALSE), "")))</f>
        <v/>
      </c>
      <c r="Y51" s="76" t="str">
        <f>IF(A51="","",IF(競技者データ入力シート!P55="", "", 競技者データ入力シート!P55))</f>
        <v/>
      </c>
      <c r="Z51" s="76" t="str">
        <f>IF(競技者データ入力シート!Q55="", "", 競技者データ入力シート!Q55)</f>
        <v/>
      </c>
      <c r="AA51" s="76" t="str">
        <f>IF(競技者データ入力シート!S55="", "", 競技者データ入力シート!S55)</f>
        <v/>
      </c>
      <c r="AB51" s="76" t="str">
        <f>IF(競技者データ入力シート!T55="", "", 競技者データ入力シート!T55)</f>
        <v/>
      </c>
      <c r="AC51" s="73" t="str">
        <f>IF(AD51="", "", IF($L51="男", VLOOKUP(AD51, データ!$B$2:$C$101, 2, FALSE), IF($L51="女", VLOOKUP(AD51, データ!$F$2:$H$101, 2, FALSE), "")))</f>
        <v/>
      </c>
      <c r="AD51" s="76" t="str">
        <f>IF(A51="","",IF(競技者データ入力シート!U55="", "", 競技者データ入力シート!U55))</f>
        <v/>
      </c>
      <c r="AE51" s="76" t="str">
        <f>IF(競技者データ入力シート!V55="", "", 競技者データ入力シート!V55)</f>
        <v/>
      </c>
      <c r="AF51" s="73" t="str">
        <f>IF(競技者データ入力シート!X55="", "", 競技者データ入力シート!X55)</f>
        <v/>
      </c>
      <c r="AG51" s="76" t="str">
        <f>IF(競技者データ入力シート!Y55="", "", 競技者データ入力シート!Y55)</f>
        <v/>
      </c>
      <c r="AH51" s="73" t="str">
        <f>IF(AI51="", "", IF($L51="男", VLOOKUP(AI51, データ!$B$2:$C$101, 2, FALSE), IF($L51="女", VLOOKUP(AI51, データ!$F$2:$H$101, 2, FALSE), "")))</f>
        <v/>
      </c>
      <c r="AI51" s="76" t="str">
        <f>IF(A51="","",IF(競技者データ入力シート!Z55="", "", 競技者データ入力シート!Z55))</f>
        <v/>
      </c>
      <c r="AJ51" s="76" t="str">
        <f>IF(競技者データ入力シート!AA55="", "", 競技者データ入力シート!AA55)</f>
        <v/>
      </c>
      <c r="AK51" s="76" t="str">
        <f>IF(競技者データ入力シート!AC55="", "", 競技者データ入力シート!AC55)</f>
        <v/>
      </c>
      <c r="AL51" s="76" t="str">
        <f>IF(競技者データ入力シート!AD55="", "", 競技者データ入力シート!AD55)</f>
        <v/>
      </c>
      <c r="AM51" s="73" t="str">
        <f>IF(AN51="", "", IF($L51="男", VLOOKUP(AN51, データ!$B$2:$C$101, 2, FALSE), IF($L51="女", VLOOKUP(AN51, データ!$F$2:$H$101, 2, FALSE), "")))</f>
        <v/>
      </c>
      <c r="AN51" s="76" t="str">
        <f>IF(A51="","",IF(競技者データ入力シート!AE55="", "", 競技者データ入力シート!AE55))</f>
        <v/>
      </c>
      <c r="AO51" s="76" t="str">
        <f>IF(競技者データ入力シート!AF55="", "", 競技者データ入力シート!AF55)</f>
        <v/>
      </c>
      <c r="AP51" s="76" t="str">
        <f>IF(競技者データ入力シート!AH55="", "", 競技者データ入力シート!AH55)</f>
        <v/>
      </c>
      <c r="AQ51" s="76" t="str">
        <f>IF(競技者データ入力シート!AI55="", "", 競技者データ入力シート!AI55)</f>
        <v/>
      </c>
      <c r="AR51" s="75" t="str">
        <f>IF(AS51="", "", IF($L51="男", VLOOKUP(AS51, データ!$B$2:$C$101, 2, FALSE), IF($L51="女", VLOOKUP(AS51, データ!$F$2:$H$101, 2, FALSE), "")))</f>
        <v/>
      </c>
      <c r="AS51" s="76" t="str">
        <f>IF(A51="","",IF(競技者データ入力シート!AJ55="", "", 競技者データ入力シート!AJ55))</f>
        <v/>
      </c>
      <c r="AT51" s="76" t="str">
        <f>IF(競技者データ入力シート!AK55="", "", 競技者データ入力シート!AK55)</f>
        <v/>
      </c>
      <c r="AU51" s="76" t="str">
        <f>IF(競技者データ入力シート!AM55="", "", 競技者データ入力シート!AM55)</f>
        <v/>
      </c>
      <c r="AV51" s="76" t="str">
        <f>IF(競技者データ入力シート!AN55="", "", 競技者データ入力シート!AN55)</f>
        <v/>
      </c>
      <c r="AW51" s="76" t="str">
        <f t="shared" si="4"/>
        <v/>
      </c>
    </row>
    <row r="52" spans="1:62">
      <c r="A52" s="75" t="str">
        <f>競技者データ入力シート!A56</f>
        <v/>
      </c>
      <c r="B52" s="75" t="str">
        <f>IF(競技者データ入力シート!B56="", "", 競技者データ入力シート!B56)</f>
        <v/>
      </c>
      <c r="C52" s="76" t="str">
        <f>IF(競技者データ入力シート!C56="", "", 競技者データ入力シート!C56)</f>
        <v/>
      </c>
      <c r="D52" s="76" t="str">
        <f>IF(競技者データ入力シート!D56="", "", 競技者データ入力シート!D56)</f>
        <v/>
      </c>
      <c r="E52" s="76" t="str">
        <f t="shared" si="0"/>
        <v/>
      </c>
      <c r="F52" s="76" t="str">
        <f t="shared" si="1"/>
        <v/>
      </c>
      <c r="G52" s="76" t="str">
        <f t="shared" si="2"/>
        <v/>
      </c>
      <c r="H52" s="76" t="str">
        <f t="shared" si="3"/>
        <v/>
      </c>
      <c r="I52" s="76" t="str">
        <f>IF(競技者データ入力シート!G56="", "", 競技者データ入力シート!G56)</f>
        <v/>
      </c>
      <c r="J52" s="76" t="str">
        <f>IF(競技者データ入力シート!E56="", "", 競技者データ入力シート!E56)</f>
        <v/>
      </c>
      <c r="K52" s="76" t="str">
        <f>IF(競技者データ入力シート!F56="", "", 競技者データ入力シート!F56)</f>
        <v/>
      </c>
      <c r="L52" s="76" t="str">
        <f>IF(競技者データ入力シート!I56="", "", 競技者データ入力シート!I56)</f>
        <v/>
      </c>
      <c r="M52" s="75" t="str">
        <f>IF(競技者データ入力シート!J56="", "", 競技者データ入力シート!J56)</f>
        <v/>
      </c>
      <c r="N52" s="75" t="str">
        <f>IF(競技者データ入力シート!K56="", "", 競技者データ入力シート!K56)</f>
        <v/>
      </c>
      <c r="O52" s="75" t="str">
        <f>IF(競技者データ入力シート!L56="", "", 競技者データ入力シート!L56)</f>
        <v/>
      </c>
      <c r="P52" s="76" t="str">
        <f>IF(競技者データ入力シート!M56="", "", 競技者データ入力シート!M56)</f>
        <v/>
      </c>
      <c r="Q52" s="75" t="str">
        <f>IF(A52="","",競技者データ入力シート!$U$1)</f>
        <v/>
      </c>
      <c r="R52" s="76" t="str">
        <f>IF(Q52="", "",'大会申込一覧表(印刷して提出)'!$P$6)</f>
        <v/>
      </c>
      <c r="S52" s="76" t="str">
        <f>IF(Q52="", "", '大会申込一覧表(印刷して提出)'!$E$6)</f>
        <v/>
      </c>
      <c r="T52" s="76" t="str">
        <f>IF(Q52="", "", 競技者データ入力シート!#REF!)</f>
        <v/>
      </c>
      <c r="U52" s="76" t="str">
        <f>IF(Q52="", "",'大会申込一覧表(印刷して提出)'!$P$5)</f>
        <v/>
      </c>
      <c r="V52" s="76" t="str">
        <f>IF(競技者データ入力シート!N56="", "", 競技者データ入力シート!N56)</f>
        <v/>
      </c>
      <c r="W52" s="76" t="str">
        <f>IF(競技者データ入力シート!O56="", "", 競技者データ入力シート!O56)</f>
        <v/>
      </c>
      <c r="X52" s="73" t="str">
        <f>IF(Y52="", "", IF($L52="男", VLOOKUP(Y52, データ!$B$2:$C$101, 2, FALSE), IF($L52="女", VLOOKUP(Y52, データ!$F$2:$H$101, 2, FALSE), "")))</f>
        <v/>
      </c>
      <c r="Y52" s="76" t="str">
        <f>IF(A52="","",IF(競技者データ入力シート!P56="", "", 競技者データ入力シート!P56))</f>
        <v/>
      </c>
      <c r="Z52" s="76" t="str">
        <f>IF(競技者データ入力シート!Q56="", "", 競技者データ入力シート!Q56)</f>
        <v/>
      </c>
      <c r="AA52" s="76" t="str">
        <f>IF(競技者データ入力シート!S56="", "", 競技者データ入力シート!S56)</f>
        <v/>
      </c>
      <c r="AB52" s="76" t="str">
        <f>IF(競技者データ入力シート!T56="", "", 競技者データ入力シート!T56)</f>
        <v/>
      </c>
      <c r="AC52" s="73" t="str">
        <f>IF(AD52="", "", IF($L52="男", VLOOKUP(AD52, データ!$B$2:$C$101, 2, FALSE), IF($L52="女", VLOOKUP(AD52, データ!$F$2:$H$101, 2, FALSE), "")))</f>
        <v/>
      </c>
      <c r="AD52" s="76" t="str">
        <f>IF(A52="","",IF(競技者データ入力シート!U56="", "", 競技者データ入力シート!U56))</f>
        <v/>
      </c>
      <c r="AE52" s="76" t="str">
        <f>IF(競技者データ入力シート!V56="", "", 競技者データ入力シート!V56)</f>
        <v/>
      </c>
      <c r="AF52" s="73" t="str">
        <f>IF(競技者データ入力シート!X56="", "", 競技者データ入力シート!X56)</f>
        <v/>
      </c>
      <c r="AG52" s="76" t="str">
        <f>IF(競技者データ入力シート!Y56="", "", 競技者データ入力シート!Y56)</f>
        <v/>
      </c>
      <c r="AH52" s="73" t="str">
        <f>IF(AI52="", "", IF($L52="男", VLOOKUP(AI52, データ!$B$2:$C$101, 2, FALSE), IF($L52="女", VLOOKUP(AI52, データ!$F$2:$H$101, 2, FALSE), "")))</f>
        <v/>
      </c>
      <c r="AI52" s="76" t="str">
        <f>IF(A52="","",IF(競技者データ入力シート!Z56="", "", 競技者データ入力シート!Z56))</f>
        <v/>
      </c>
      <c r="AJ52" s="76" t="str">
        <f>IF(競技者データ入力シート!AA56="", "", 競技者データ入力シート!AA56)</f>
        <v/>
      </c>
      <c r="AK52" s="76" t="str">
        <f>IF(競技者データ入力シート!AC56="", "", 競技者データ入力シート!AC56)</f>
        <v/>
      </c>
      <c r="AL52" s="76" t="str">
        <f>IF(競技者データ入力シート!AD56="", "", 競技者データ入力シート!AD56)</f>
        <v/>
      </c>
      <c r="AM52" s="73" t="str">
        <f>IF(AN52="", "", IF($L52="男", VLOOKUP(AN52, データ!$B$2:$C$101, 2, FALSE), IF($L52="女", VLOOKUP(AN52, データ!$F$2:$H$101, 2, FALSE), "")))</f>
        <v/>
      </c>
      <c r="AN52" s="76" t="str">
        <f>IF(A52="","",IF(競技者データ入力シート!AE56="", "", 競技者データ入力シート!AE56))</f>
        <v/>
      </c>
      <c r="AO52" s="76" t="str">
        <f>IF(競技者データ入力シート!AF56="", "", 競技者データ入力シート!AF56)</f>
        <v/>
      </c>
      <c r="AP52" s="76" t="str">
        <f>IF(競技者データ入力シート!AH56="", "", 競技者データ入力シート!AH56)</f>
        <v/>
      </c>
      <c r="AQ52" s="76" t="str">
        <f>IF(競技者データ入力シート!AI56="", "", 競技者データ入力シート!AI56)</f>
        <v/>
      </c>
      <c r="AR52" s="75" t="str">
        <f>IF(AS52="", "", IF($L52="男", VLOOKUP(AS52, データ!$B$2:$C$101, 2, FALSE), IF($L52="女", VLOOKUP(AS52, データ!$F$2:$H$101, 2, FALSE), "")))</f>
        <v/>
      </c>
      <c r="AS52" s="76" t="str">
        <f>IF(A52="","",IF(競技者データ入力シート!AJ56="", "", 競技者データ入力シート!AJ56))</f>
        <v/>
      </c>
      <c r="AT52" s="76" t="str">
        <f>IF(競技者データ入力シート!AK56="", "", 競技者データ入力シート!AK56)</f>
        <v/>
      </c>
      <c r="AU52" s="76" t="str">
        <f>IF(競技者データ入力シート!AM56="", "", 競技者データ入力シート!AM56)</f>
        <v/>
      </c>
      <c r="AV52" s="76" t="str">
        <f>IF(競技者データ入力シート!AN56="", "", 競技者データ入力シート!AN56)</f>
        <v/>
      </c>
      <c r="AW52" s="76" t="str">
        <f t="shared" si="4"/>
        <v/>
      </c>
    </row>
    <row r="53" spans="1:62">
      <c r="A53" s="75" t="str">
        <f>競技者データ入力シート!A57</f>
        <v/>
      </c>
      <c r="B53" s="75" t="str">
        <f>IF(競技者データ入力シート!B57="", "", 競技者データ入力シート!B57)</f>
        <v/>
      </c>
      <c r="C53" s="76" t="str">
        <f>IF(競技者データ入力シート!C57="", "", 競技者データ入力シート!C57)</f>
        <v/>
      </c>
      <c r="D53" s="76" t="str">
        <f>IF(競技者データ入力シート!D57="", "", 競技者データ入力シート!D57)</f>
        <v/>
      </c>
      <c r="E53" s="76" t="str">
        <f t="shared" si="0"/>
        <v/>
      </c>
      <c r="F53" s="76" t="str">
        <f t="shared" si="1"/>
        <v/>
      </c>
      <c r="G53" s="76" t="str">
        <f t="shared" si="2"/>
        <v/>
      </c>
      <c r="H53" s="76" t="str">
        <f t="shared" si="3"/>
        <v/>
      </c>
      <c r="I53" s="76" t="str">
        <f>IF(競技者データ入力シート!G57="", "", 競技者データ入力シート!G57)</f>
        <v/>
      </c>
      <c r="J53" s="76" t="str">
        <f>IF(競技者データ入力シート!E57="", "", 競技者データ入力シート!E57)</f>
        <v/>
      </c>
      <c r="K53" s="76" t="str">
        <f>IF(競技者データ入力シート!F57="", "", 競技者データ入力シート!F57)</f>
        <v/>
      </c>
      <c r="L53" s="76" t="str">
        <f>IF(競技者データ入力シート!I57="", "", 競技者データ入力シート!I57)</f>
        <v/>
      </c>
      <c r="M53" s="75" t="str">
        <f>IF(競技者データ入力シート!J57="", "", 競技者データ入力シート!J57)</f>
        <v/>
      </c>
      <c r="N53" s="75" t="str">
        <f>IF(競技者データ入力シート!K57="", "", 競技者データ入力シート!K57)</f>
        <v/>
      </c>
      <c r="O53" s="75" t="str">
        <f>IF(競技者データ入力シート!L57="", "", 競技者データ入力シート!L57)</f>
        <v/>
      </c>
      <c r="P53" s="76" t="str">
        <f>IF(競技者データ入力シート!M57="", "", 競技者データ入力シート!M57)</f>
        <v/>
      </c>
      <c r="Q53" s="75" t="str">
        <f>IF(A53="","",競技者データ入力シート!$U$1)</f>
        <v/>
      </c>
      <c r="R53" s="76" t="str">
        <f>IF(Q53="", "",'大会申込一覧表(印刷して提出)'!$P$6)</f>
        <v/>
      </c>
      <c r="S53" s="76" t="str">
        <f>IF(Q53="", "", '大会申込一覧表(印刷して提出)'!$E$6)</f>
        <v/>
      </c>
      <c r="T53" s="76" t="str">
        <f>IF(Q53="", "", 競技者データ入力シート!#REF!)</f>
        <v/>
      </c>
      <c r="U53" s="76" t="str">
        <f>IF(Q53="", "",'大会申込一覧表(印刷して提出)'!$P$5)</f>
        <v/>
      </c>
      <c r="V53" s="76" t="str">
        <f>IF(競技者データ入力シート!N57="", "", 競技者データ入力シート!N57)</f>
        <v/>
      </c>
      <c r="W53" s="76" t="str">
        <f>IF(競技者データ入力シート!O57="", "", 競技者データ入力シート!O57)</f>
        <v/>
      </c>
      <c r="X53" s="73" t="str">
        <f>IF(Y53="", "", IF($L53="男", VLOOKUP(Y53, データ!$B$2:$C$101, 2, FALSE), IF($L53="女", VLOOKUP(Y53, データ!$F$2:$H$101, 2, FALSE), "")))</f>
        <v/>
      </c>
      <c r="Y53" s="76" t="str">
        <f>IF(A53="","",IF(競技者データ入力シート!P57="", "", 競技者データ入力シート!P57))</f>
        <v/>
      </c>
      <c r="Z53" s="76" t="str">
        <f>IF(競技者データ入力シート!Q57="", "", 競技者データ入力シート!Q57)</f>
        <v/>
      </c>
      <c r="AA53" s="76" t="str">
        <f>IF(競技者データ入力シート!S57="", "", 競技者データ入力シート!S57)</f>
        <v/>
      </c>
      <c r="AB53" s="76" t="str">
        <f>IF(競技者データ入力シート!T57="", "", 競技者データ入力シート!T57)</f>
        <v/>
      </c>
      <c r="AC53" s="73" t="str">
        <f>IF(AD53="", "", IF($L53="男", VLOOKUP(AD53, データ!$B$2:$C$101, 2, FALSE), IF($L53="女", VLOOKUP(AD53, データ!$F$2:$H$101, 2, FALSE), "")))</f>
        <v/>
      </c>
      <c r="AD53" s="76" t="str">
        <f>IF(A53="","",IF(競技者データ入力シート!U57="", "", 競技者データ入力シート!U57))</f>
        <v/>
      </c>
      <c r="AE53" s="76" t="str">
        <f>IF(競技者データ入力シート!V57="", "", 競技者データ入力シート!V57)</f>
        <v/>
      </c>
      <c r="AF53" s="73" t="str">
        <f>IF(競技者データ入力シート!X57="", "", 競技者データ入力シート!X57)</f>
        <v/>
      </c>
      <c r="AG53" s="76" t="str">
        <f>IF(競技者データ入力シート!Y57="", "", 競技者データ入力シート!Y57)</f>
        <v/>
      </c>
      <c r="AH53" s="73" t="str">
        <f>IF(AI53="", "", IF($L53="男", VLOOKUP(AI53, データ!$B$2:$C$101, 2, FALSE), IF($L53="女", VLOOKUP(AI53, データ!$F$2:$H$101, 2, FALSE), "")))</f>
        <v/>
      </c>
      <c r="AI53" s="76" t="str">
        <f>IF(A53="","",IF(競技者データ入力シート!Z57="", "", 競技者データ入力シート!Z57))</f>
        <v/>
      </c>
      <c r="AJ53" s="76" t="str">
        <f>IF(競技者データ入力シート!AA57="", "", 競技者データ入力シート!AA57)</f>
        <v/>
      </c>
      <c r="AK53" s="76" t="str">
        <f>IF(競技者データ入力シート!AC57="", "", 競技者データ入力シート!AC57)</f>
        <v/>
      </c>
      <c r="AL53" s="76" t="str">
        <f>IF(競技者データ入力シート!AD57="", "", 競技者データ入力シート!AD57)</f>
        <v/>
      </c>
      <c r="AM53" s="73" t="str">
        <f>IF(AN53="", "", IF($L53="男", VLOOKUP(AN53, データ!$B$2:$C$101, 2, FALSE), IF($L53="女", VLOOKUP(AN53, データ!$F$2:$H$101, 2, FALSE), "")))</f>
        <v/>
      </c>
      <c r="AN53" s="76" t="str">
        <f>IF(A53="","",IF(競技者データ入力シート!AE57="", "", 競技者データ入力シート!AE57))</f>
        <v/>
      </c>
      <c r="AO53" s="76" t="str">
        <f>IF(競技者データ入力シート!AF57="", "", 競技者データ入力シート!AF57)</f>
        <v/>
      </c>
      <c r="AP53" s="76" t="str">
        <f>IF(競技者データ入力シート!AH57="", "", 競技者データ入力シート!AH57)</f>
        <v/>
      </c>
      <c r="AQ53" s="76" t="str">
        <f>IF(競技者データ入力シート!AI57="", "", 競技者データ入力シート!AI57)</f>
        <v/>
      </c>
      <c r="AR53" s="75" t="str">
        <f>IF(AS53="", "", IF($L53="男", VLOOKUP(AS53, データ!$B$2:$C$101, 2, FALSE), IF($L53="女", VLOOKUP(AS53, データ!$F$2:$H$101, 2, FALSE), "")))</f>
        <v/>
      </c>
      <c r="AS53" s="76" t="str">
        <f>IF(A53="","",IF(競技者データ入力シート!AJ57="", "", 競技者データ入力シート!AJ57))</f>
        <v/>
      </c>
      <c r="AT53" s="76" t="str">
        <f>IF(競技者データ入力シート!AK57="", "", 競技者データ入力シート!AK57)</f>
        <v/>
      </c>
      <c r="AU53" s="76" t="str">
        <f>IF(競技者データ入力シート!AM57="", "", 競技者データ入力シート!AM57)</f>
        <v/>
      </c>
      <c r="AV53" s="76" t="str">
        <f>IF(競技者データ入力シート!AN57="", "", 競技者データ入力シート!AN57)</f>
        <v/>
      </c>
      <c r="AW53" s="76" t="str">
        <f t="shared" si="4"/>
        <v/>
      </c>
    </row>
    <row r="54" spans="1:62">
      <c r="A54" s="75" t="str">
        <f>競技者データ入力シート!A58</f>
        <v/>
      </c>
      <c r="B54" s="75" t="str">
        <f>IF(競技者データ入力シート!B58="", "", 競技者データ入力シート!B58)</f>
        <v/>
      </c>
      <c r="C54" s="76" t="str">
        <f>IF(競技者データ入力シート!C58="", "", 競技者データ入力シート!C58)</f>
        <v/>
      </c>
      <c r="D54" s="76" t="str">
        <f>IF(競技者データ入力シート!D58="", "", 競技者データ入力シート!D58)</f>
        <v/>
      </c>
      <c r="E54" s="76" t="str">
        <f t="shared" si="0"/>
        <v/>
      </c>
      <c r="F54" s="76" t="str">
        <f t="shared" si="1"/>
        <v/>
      </c>
      <c r="G54" s="76" t="str">
        <f t="shared" si="2"/>
        <v/>
      </c>
      <c r="H54" s="76" t="str">
        <f t="shared" si="3"/>
        <v/>
      </c>
      <c r="I54" s="76" t="str">
        <f>IF(競技者データ入力シート!G58="", "", 競技者データ入力シート!G58)</f>
        <v/>
      </c>
      <c r="J54" s="76" t="str">
        <f>IF(競技者データ入力シート!E58="", "", 競技者データ入力シート!E58)</f>
        <v/>
      </c>
      <c r="K54" s="76" t="str">
        <f>IF(競技者データ入力シート!F58="", "", 競技者データ入力シート!F58)</f>
        <v/>
      </c>
      <c r="L54" s="76" t="str">
        <f>IF(競技者データ入力シート!I58="", "", 競技者データ入力シート!I58)</f>
        <v/>
      </c>
      <c r="M54" s="75" t="str">
        <f>IF(競技者データ入力シート!J58="", "", 競技者データ入力シート!J58)</f>
        <v/>
      </c>
      <c r="N54" s="75" t="str">
        <f>IF(競技者データ入力シート!K58="", "", 競技者データ入力シート!K58)</f>
        <v/>
      </c>
      <c r="O54" s="75" t="str">
        <f>IF(競技者データ入力シート!L58="", "", 競技者データ入力シート!L58)</f>
        <v/>
      </c>
      <c r="P54" s="76" t="str">
        <f>IF(競技者データ入力シート!M58="", "", 競技者データ入力シート!M58)</f>
        <v/>
      </c>
      <c r="Q54" s="75" t="str">
        <f>IF(A54="","",競技者データ入力シート!$U$1)</f>
        <v/>
      </c>
      <c r="R54" s="76" t="str">
        <f>IF(Q54="", "",'大会申込一覧表(印刷して提出)'!$P$6)</f>
        <v/>
      </c>
      <c r="S54" s="76" t="str">
        <f>IF(Q54="", "", '大会申込一覧表(印刷して提出)'!$E$6)</f>
        <v/>
      </c>
      <c r="T54" s="76" t="str">
        <f>IF(Q54="", "", 競技者データ入力シート!#REF!)</f>
        <v/>
      </c>
      <c r="U54" s="76" t="str">
        <f>IF(Q54="", "",'大会申込一覧表(印刷して提出)'!$P$5)</f>
        <v/>
      </c>
      <c r="V54" s="76" t="str">
        <f>IF(競技者データ入力シート!N58="", "", 競技者データ入力シート!N58)</f>
        <v/>
      </c>
      <c r="W54" s="76" t="str">
        <f>IF(競技者データ入力シート!O58="", "", 競技者データ入力シート!O58)</f>
        <v/>
      </c>
      <c r="X54" s="73" t="str">
        <f>IF(Y54="", "", IF($L54="男", VLOOKUP(Y54, データ!$B$2:$C$101, 2, FALSE), IF($L54="女", VLOOKUP(Y54, データ!$F$2:$H$101, 2, FALSE), "")))</f>
        <v/>
      </c>
      <c r="Y54" s="76" t="str">
        <f>IF(A54="","",IF(競技者データ入力シート!P58="", "", 競技者データ入力シート!P58))</f>
        <v/>
      </c>
      <c r="Z54" s="76" t="str">
        <f>IF(競技者データ入力シート!Q58="", "", 競技者データ入力シート!Q58)</f>
        <v/>
      </c>
      <c r="AA54" s="76" t="str">
        <f>IF(競技者データ入力シート!S58="", "", 競技者データ入力シート!S58)</f>
        <v/>
      </c>
      <c r="AB54" s="76" t="str">
        <f>IF(競技者データ入力シート!T58="", "", 競技者データ入力シート!T58)</f>
        <v/>
      </c>
      <c r="AC54" s="73" t="str">
        <f>IF(AD54="", "", IF($L54="男", VLOOKUP(AD54, データ!$B$2:$C$101, 2, FALSE), IF($L54="女", VLOOKUP(AD54, データ!$F$2:$H$101, 2, FALSE), "")))</f>
        <v/>
      </c>
      <c r="AD54" s="76" t="str">
        <f>IF(A54="","",IF(競技者データ入力シート!U58="", "", 競技者データ入力シート!U58))</f>
        <v/>
      </c>
      <c r="AE54" s="76" t="str">
        <f>IF(競技者データ入力シート!V58="", "", 競技者データ入力シート!V58)</f>
        <v/>
      </c>
      <c r="AF54" s="73" t="str">
        <f>IF(競技者データ入力シート!X58="", "", 競技者データ入力シート!X58)</f>
        <v/>
      </c>
      <c r="AG54" s="76" t="str">
        <f>IF(競技者データ入力シート!Y58="", "", 競技者データ入力シート!Y58)</f>
        <v/>
      </c>
      <c r="AH54" s="73" t="str">
        <f>IF(AI54="", "", IF($L54="男", VLOOKUP(AI54, データ!$B$2:$C$101, 2, FALSE), IF($L54="女", VLOOKUP(AI54, データ!$F$2:$H$101, 2, FALSE), "")))</f>
        <v/>
      </c>
      <c r="AI54" s="76" t="str">
        <f>IF(A54="","",IF(競技者データ入力シート!Z58="", "", 競技者データ入力シート!Z58))</f>
        <v/>
      </c>
      <c r="AJ54" s="76" t="str">
        <f>IF(競技者データ入力シート!AA58="", "", 競技者データ入力シート!AA58)</f>
        <v/>
      </c>
      <c r="AK54" s="76" t="str">
        <f>IF(競技者データ入力シート!AC58="", "", 競技者データ入力シート!AC58)</f>
        <v/>
      </c>
      <c r="AL54" s="76" t="str">
        <f>IF(競技者データ入力シート!AD58="", "", 競技者データ入力シート!AD58)</f>
        <v/>
      </c>
      <c r="AM54" s="73" t="str">
        <f>IF(AN54="", "", IF($L54="男", VLOOKUP(AN54, データ!$B$2:$C$101, 2, FALSE), IF($L54="女", VLOOKUP(AN54, データ!$F$2:$H$101, 2, FALSE), "")))</f>
        <v/>
      </c>
      <c r="AN54" s="76" t="str">
        <f>IF(A54="","",IF(競技者データ入力シート!AE58="", "", 競技者データ入力シート!AE58))</f>
        <v/>
      </c>
      <c r="AO54" s="76" t="str">
        <f>IF(競技者データ入力シート!AF58="", "", 競技者データ入力シート!AF58)</f>
        <v/>
      </c>
      <c r="AP54" s="76" t="str">
        <f>IF(競技者データ入力シート!AH58="", "", 競技者データ入力シート!AH58)</f>
        <v/>
      </c>
      <c r="AQ54" s="76" t="str">
        <f>IF(競技者データ入力シート!AI58="", "", 競技者データ入力シート!AI58)</f>
        <v/>
      </c>
      <c r="AR54" s="75" t="str">
        <f>IF(AS54="", "", IF($L54="男", VLOOKUP(AS54, データ!$B$2:$C$101, 2, FALSE), IF($L54="女", VLOOKUP(AS54, データ!$F$2:$H$101, 2, FALSE), "")))</f>
        <v/>
      </c>
      <c r="AS54" s="76" t="str">
        <f>IF(A54="","",IF(競技者データ入力シート!AJ58="", "", 競技者データ入力シート!AJ58))</f>
        <v/>
      </c>
      <c r="AT54" s="76" t="str">
        <f>IF(競技者データ入力シート!AK58="", "", 競技者データ入力シート!AK58)</f>
        <v/>
      </c>
      <c r="AU54" s="76" t="str">
        <f>IF(競技者データ入力シート!AM58="", "", 競技者データ入力シート!AM58)</f>
        <v/>
      </c>
      <c r="AV54" s="76" t="str">
        <f>IF(競技者データ入力シート!AN58="", "", 競技者データ入力シート!AN58)</f>
        <v/>
      </c>
      <c r="AW54" s="76" t="str">
        <f t="shared" si="4"/>
        <v/>
      </c>
    </row>
    <row r="55" spans="1:62">
      <c r="A55" s="75" t="str">
        <f>競技者データ入力シート!A59</f>
        <v/>
      </c>
      <c r="B55" s="75" t="str">
        <f>IF(競技者データ入力シート!B59="", "", 競技者データ入力シート!B59)</f>
        <v/>
      </c>
      <c r="C55" s="76" t="str">
        <f>IF(競技者データ入力シート!C59="", "", 競技者データ入力シート!C59)</f>
        <v/>
      </c>
      <c r="D55" s="76" t="str">
        <f>IF(競技者データ入力シート!D59="", "", 競技者データ入力シート!D59)</f>
        <v/>
      </c>
      <c r="E55" s="76" t="str">
        <f t="shared" si="0"/>
        <v/>
      </c>
      <c r="F55" s="76" t="str">
        <f t="shared" si="1"/>
        <v/>
      </c>
      <c r="G55" s="76" t="str">
        <f t="shared" si="2"/>
        <v/>
      </c>
      <c r="H55" s="76" t="str">
        <f t="shared" si="3"/>
        <v/>
      </c>
      <c r="I55" s="76" t="str">
        <f>IF(競技者データ入力シート!G59="", "", 競技者データ入力シート!G59)</f>
        <v/>
      </c>
      <c r="J55" s="76" t="str">
        <f>IF(競技者データ入力シート!E59="", "", 競技者データ入力シート!E59)</f>
        <v/>
      </c>
      <c r="K55" s="76" t="str">
        <f>IF(競技者データ入力シート!F59="", "", 競技者データ入力シート!F59)</f>
        <v/>
      </c>
      <c r="L55" s="76" t="str">
        <f>IF(競技者データ入力シート!I59="", "", 競技者データ入力シート!I59)</f>
        <v/>
      </c>
      <c r="M55" s="75" t="str">
        <f>IF(競技者データ入力シート!J59="", "", 競技者データ入力シート!J59)</f>
        <v/>
      </c>
      <c r="N55" s="75" t="str">
        <f>IF(競技者データ入力シート!K59="", "", 競技者データ入力シート!K59)</f>
        <v/>
      </c>
      <c r="O55" s="75" t="str">
        <f>IF(競技者データ入力シート!L59="", "", 競技者データ入力シート!L59)</f>
        <v/>
      </c>
      <c r="P55" s="76" t="str">
        <f>IF(競技者データ入力シート!M59="", "", 競技者データ入力シート!M59)</f>
        <v/>
      </c>
      <c r="Q55" s="75" t="str">
        <f>IF(A55="","",競技者データ入力シート!$U$1)</f>
        <v/>
      </c>
      <c r="R55" s="76" t="str">
        <f>IF(Q55="", "",'大会申込一覧表(印刷して提出)'!$P$6)</f>
        <v/>
      </c>
      <c r="S55" s="76" t="str">
        <f>IF(Q55="", "", '大会申込一覧表(印刷して提出)'!$E$6)</f>
        <v/>
      </c>
      <c r="T55" s="76" t="str">
        <f>IF(Q55="", "", 競技者データ入力シート!#REF!)</f>
        <v/>
      </c>
      <c r="U55" s="76" t="str">
        <f>IF(Q55="", "",'大会申込一覧表(印刷して提出)'!$P$5)</f>
        <v/>
      </c>
      <c r="V55" s="76" t="str">
        <f>IF(競技者データ入力シート!N59="", "", 競技者データ入力シート!N59)</f>
        <v/>
      </c>
      <c r="W55" s="76" t="str">
        <f>IF(競技者データ入力シート!O59="", "", 競技者データ入力シート!O59)</f>
        <v/>
      </c>
      <c r="X55" s="73" t="str">
        <f>IF(Y55="", "", IF($L55="男", VLOOKUP(Y55, データ!$B$2:$C$101, 2, FALSE), IF($L55="女", VLOOKUP(Y55, データ!$F$2:$H$101, 2, FALSE), "")))</f>
        <v/>
      </c>
      <c r="Y55" s="76" t="str">
        <f>IF(A55="","",IF(競技者データ入力シート!P59="", "", 競技者データ入力シート!P59))</f>
        <v/>
      </c>
      <c r="Z55" s="76" t="str">
        <f>IF(競技者データ入力シート!Q59="", "", 競技者データ入力シート!Q59)</f>
        <v/>
      </c>
      <c r="AA55" s="76" t="str">
        <f>IF(競技者データ入力シート!S59="", "", 競技者データ入力シート!S59)</f>
        <v/>
      </c>
      <c r="AB55" s="76" t="str">
        <f>IF(競技者データ入力シート!T59="", "", 競技者データ入力シート!T59)</f>
        <v/>
      </c>
      <c r="AC55" s="73" t="str">
        <f>IF(AD55="", "", IF($L55="男", VLOOKUP(AD55, データ!$B$2:$C$101, 2, FALSE), IF($L55="女", VLOOKUP(AD55, データ!$F$2:$H$101, 2, FALSE), "")))</f>
        <v/>
      </c>
      <c r="AD55" s="76" t="str">
        <f>IF(A55="","",IF(競技者データ入力シート!U59="", "", 競技者データ入力シート!U59))</f>
        <v/>
      </c>
      <c r="AE55" s="76" t="str">
        <f>IF(競技者データ入力シート!V59="", "", 競技者データ入力シート!V59)</f>
        <v/>
      </c>
      <c r="AF55" s="73" t="str">
        <f>IF(競技者データ入力シート!X59="", "", 競技者データ入力シート!X59)</f>
        <v/>
      </c>
      <c r="AG55" s="76" t="str">
        <f>IF(競技者データ入力シート!Y59="", "", 競技者データ入力シート!Y59)</f>
        <v/>
      </c>
      <c r="AH55" s="73" t="str">
        <f>IF(AI55="", "", IF($L55="男", VLOOKUP(AI55, データ!$B$2:$C$101, 2, FALSE), IF($L55="女", VLOOKUP(AI55, データ!$F$2:$H$101, 2, FALSE), "")))</f>
        <v/>
      </c>
      <c r="AI55" s="76" t="str">
        <f>IF(A55="","",IF(競技者データ入力シート!Z59="", "", 競技者データ入力シート!Z59))</f>
        <v/>
      </c>
      <c r="AJ55" s="76" t="str">
        <f>IF(競技者データ入力シート!AA59="", "", 競技者データ入力シート!AA59)</f>
        <v/>
      </c>
      <c r="AK55" s="76" t="str">
        <f>IF(競技者データ入力シート!AC59="", "", 競技者データ入力シート!AC59)</f>
        <v/>
      </c>
      <c r="AL55" s="76" t="str">
        <f>IF(競技者データ入力シート!AD59="", "", 競技者データ入力シート!AD59)</f>
        <v/>
      </c>
      <c r="AM55" s="73" t="str">
        <f>IF(AN55="", "", IF($L55="男", VLOOKUP(AN55, データ!$B$2:$C$101, 2, FALSE), IF($L55="女", VLOOKUP(AN55, データ!$F$2:$H$101, 2, FALSE), "")))</f>
        <v/>
      </c>
      <c r="AN55" s="76" t="str">
        <f>IF(A55="","",IF(競技者データ入力シート!AE59="", "", 競技者データ入力シート!AE59))</f>
        <v/>
      </c>
      <c r="AO55" s="76" t="str">
        <f>IF(競技者データ入力シート!AF59="", "", 競技者データ入力シート!AF59)</f>
        <v/>
      </c>
      <c r="AP55" s="76" t="str">
        <f>IF(競技者データ入力シート!AH59="", "", 競技者データ入力シート!AH59)</f>
        <v/>
      </c>
      <c r="AQ55" s="76" t="str">
        <f>IF(競技者データ入力シート!AI59="", "", 競技者データ入力シート!AI59)</f>
        <v/>
      </c>
      <c r="AR55" s="75" t="str">
        <f>IF(AS55="", "", IF($L55="男", VLOOKUP(AS55, データ!$B$2:$C$101, 2, FALSE), IF($L55="女", VLOOKUP(AS55, データ!$F$2:$H$101, 2, FALSE), "")))</f>
        <v/>
      </c>
      <c r="AS55" s="76" t="str">
        <f>IF(A55="","",IF(競技者データ入力シート!AJ59="", "", 競技者データ入力シート!AJ59))</f>
        <v/>
      </c>
      <c r="AT55" s="76" t="str">
        <f>IF(競技者データ入力シート!AK59="", "", 競技者データ入力シート!AK59)</f>
        <v/>
      </c>
      <c r="AU55" s="76" t="str">
        <f>IF(競技者データ入力シート!AM59="", "", 競技者データ入力シート!AM59)</f>
        <v/>
      </c>
      <c r="AV55" s="76" t="str">
        <f>IF(競技者データ入力シート!AN59="", "", 競技者データ入力シート!AN59)</f>
        <v/>
      </c>
      <c r="AW55" s="76" t="str">
        <f t="shared" si="4"/>
        <v/>
      </c>
    </row>
    <row r="56" spans="1:62">
      <c r="A56" s="75" t="str">
        <f>競技者データ入力シート!A60</f>
        <v/>
      </c>
      <c r="B56" s="75" t="str">
        <f>IF(競技者データ入力シート!B60="", "", 競技者データ入力シート!B60)</f>
        <v/>
      </c>
      <c r="C56" s="76" t="str">
        <f>IF(競技者データ入力シート!C60="", "", 競技者データ入力シート!C60)</f>
        <v/>
      </c>
      <c r="D56" s="76" t="str">
        <f>IF(競技者データ入力シート!D60="", "", 競技者データ入力シート!D60)</f>
        <v/>
      </c>
      <c r="E56" s="76" t="str">
        <f t="shared" si="0"/>
        <v/>
      </c>
      <c r="F56" s="76" t="str">
        <f t="shared" si="1"/>
        <v/>
      </c>
      <c r="G56" s="76" t="str">
        <f t="shared" si="2"/>
        <v/>
      </c>
      <c r="H56" s="76" t="str">
        <f t="shared" si="3"/>
        <v/>
      </c>
      <c r="I56" s="76" t="str">
        <f>IF(競技者データ入力シート!G60="", "", 競技者データ入力シート!G60)</f>
        <v/>
      </c>
      <c r="J56" s="76" t="str">
        <f>IF(競技者データ入力シート!E60="", "", 競技者データ入力シート!E60)</f>
        <v/>
      </c>
      <c r="K56" s="76" t="str">
        <f>IF(競技者データ入力シート!F60="", "", 競技者データ入力シート!F60)</f>
        <v/>
      </c>
      <c r="L56" s="76" t="str">
        <f>IF(競技者データ入力シート!I60="", "", 競技者データ入力シート!I60)</f>
        <v/>
      </c>
      <c r="M56" s="75" t="str">
        <f>IF(競技者データ入力シート!J60="", "", 競技者データ入力シート!J60)</f>
        <v/>
      </c>
      <c r="N56" s="75" t="str">
        <f>IF(競技者データ入力シート!K60="", "", 競技者データ入力シート!K60)</f>
        <v/>
      </c>
      <c r="O56" s="75" t="str">
        <f>IF(競技者データ入力シート!L60="", "", 競技者データ入力シート!L60)</f>
        <v/>
      </c>
      <c r="P56" s="76" t="str">
        <f>IF(競技者データ入力シート!M60="", "", 競技者データ入力シート!M60)</f>
        <v/>
      </c>
      <c r="Q56" s="75" t="str">
        <f>IF(A56="","",競技者データ入力シート!$U$1)</f>
        <v/>
      </c>
      <c r="R56" s="76" t="str">
        <f>IF(Q56="", "",'大会申込一覧表(印刷して提出)'!$P$6)</f>
        <v/>
      </c>
      <c r="S56" s="76" t="str">
        <f>IF(Q56="", "", '大会申込一覧表(印刷して提出)'!$E$6)</f>
        <v/>
      </c>
      <c r="T56" s="76" t="str">
        <f>IF(Q56="", "", 競技者データ入力シート!#REF!)</f>
        <v/>
      </c>
      <c r="U56" s="76" t="str">
        <f>IF(Q56="", "",'大会申込一覧表(印刷して提出)'!$P$5)</f>
        <v/>
      </c>
      <c r="V56" s="76" t="str">
        <f>IF(競技者データ入力シート!N60="", "", 競技者データ入力シート!N60)</f>
        <v/>
      </c>
      <c r="W56" s="76" t="str">
        <f>IF(競技者データ入力シート!O60="", "", 競技者データ入力シート!O60)</f>
        <v/>
      </c>
      <c r="X56" s="73" t="str">
        <f>IF(Y56="", "", IF($L56="男", VLOOKUP(Y56, データ!$B$2:$C$101, 2, FALSE), IF($L56="女", VLOOKUP(Y56, データ!$F$2:$H$101, 2, FALSE), "")))</f>
        <v/>
      </c>
      <c r="Y56" s="76" t="str">
        <f>IF(A56="","",IF(競技者データ入力シート!P60="", "", 競技者データ入力シート!P60))</f>
        <v/>
      </c>
      <c r="Z56" s="76" t="str">
        <f>IF(競技者データ入力シート!Q60="", "", 競技者データ入力シート!Q60)</f>
        <v/>
      </c>
      <c r="AA56" s="76" t="str">
        <f>IF(競技者データ入力シート!S60="", "", 競技者データ入力シート!S60)</f>
        <v/>
      </c>
      <c r="AB56" s="76" t="str">
        <f>IF(競技者データ入力シート!T60="", "", 競技者データ入力シート!T60)</f>
        <v/>
      </c>
      <c r="AC56" s="73" t="str">
        <f>IF(AD56="", "", IF($L56="男", VLOOKUP(AD56, データ!$B$2:$C$101, 2, FALSE), IF($L56="女", VLOOKUP(AD56, データ!$F$2:$H$101, 2, FALSE), "")))</f>
        <v/>
      </c>
      <c r="AD56" s="76" t="str">
        <f>IF(A56="","",IF(競技者データ入力シート!U60="", "", 競技者データ入力シート!U60))</f>
        <v/>
      </c>
      <c r="AE56" s="76" t="str">
        <f>IF(競技者データ入力シート!V60="", "", 競技者データ入力シート!V60)</f>
        <v/>
      </c>
      <c r="AF56" s="73" t="str">
        <f>IF(競技者データ入力シート!X60="", "", 競技者データ入力シート!X60)</f>
        <v/>
      </c>
      <c r="AG56" s="76" t="str">
        <f>IF(競技者データ入力シート!Y60="", "", 競技者データ入力シート!Y60)</f>
        <v/>
      </c>
      <c r="AH56" s="73" t="str">
        <f>IF(AI56="", "", IF($L56="男", VLOOKUP(AI56, データ!$B$2:$C$101, 2, FALSE), IF($L56="女", VLOOKUP(AI56, データ!$F$2:$H$101, 2, FALSE), "")))</f>
        <v/>
      </c>
      <c r="AI56" s="76" t="str">
        <f>IF(A56="","",IF(競技者データ入力シート!Z60="", "", 競技者データ入力シート!Z60))</f>
        <v/>
      </c>
      <c r="AJ56" s="76" t="str">
        <f>IF(競技者データ入力シート!AA60="", "", 競技者データ入力シート!AA60)</f>
        <v/>
      </c>
      <c r="AK56" s="76" t="str">
        <f>IF(競技者データ入力シート!AC60="", "", 競技者データ入力シート!AC60)</f>
        <v/>
      </c>
      <c r="AL56" s="76" t="str">
        <f>IF(競技者データ入力シート!AD60="", "", 競技者データ入力シート!AD60)</f>
        <v/>
      </c>
      <c r="AM56" s="73" t="str">
        <f>IF(AN56="", "", IF($L56="男", VLOOKUP(AN56, データ!$B$2:$C$101, 2, FALSE), IF($L56="女", VLOOKUP(AN56, データ!$F$2:$H$101, 2, FALSE), "")))</f>
        <v/>
      </c>
      <c r="AN56" s="76" t="str">
        <f>IF(A56="","",IF(競技者データ入力シート!AE60="", "", 競技者データ入力シート!AE60))</f>
        <v/>
      </c>
      <c r="AO56" s="76" t="str">
        <f>IF(競技者データ入力シート!AF60="", "", 競技者データ入力シート!AF60)</f>
        <v/>
      </c>
      <c r="AP56" s="76" t="str">
        <f>IF(競技者データ入力シート!AH60="", "", 競技者データ入力シート!AH60)</f>
        <v/>
      </c>
      <c r="AQ56" s="76" t="str">
        <f>IF(競技者データ入力シート!AI60="", "", 競技者データ入力シート!AI60)</f>
        <v/>
      </c>
      <c r="AR56" s="75" t="str">
        <f>IF(AS56="", "", IF($L56="男", VLOOKUP(AS56, データ!$B$2:$C$101, 2, FALSE), IF($L56="女", VLOOKUP(AS56, データ!$F$2:$H$101, 2, FALSE), "")))</f>
        <v/>
      </c>
      <c r="AS56" s="76" t="str">
        <f>IF(A56="","",IF(競技者データ入力シート!AJ60="", "", 競技者データ入力シート!AJ60))</f>
        <v/>
      </c>
      <c r="AT56" s="76" t="str">
        <f>IF(競技者データ入力シート!AK60="", "", 競技者データ入力シート!AK60)</f>
        <v/>
      </c>
      <c r="AU56" s="76" t="str">
        <f>IF(競技者データ入力シート!AM60="", "", 競技者データ入力シート!AM60)</f>
        <v/>
      </c>
      <c r="AV56" s="76" t="str">
        <f>IF(競技者データ入力シート!AN60="", "", 競技者データ入力シート!AN60)</f>
        <v/>
      </c>
      <c r="AW56" s="76" t="str">
        <f t="shared" si="4"/>
        <v/>
      </c>
    </row>
    <row r="57" spans="1:62">
      <c r="A57" s="75" t="str">
        <f>競技者データ入力シート!A61</f>
        <v/>
      </c>
      <c r="B57" s="75" t="str">
        <f>IF(競技者データ入力シート!B61="", "", 競技者データ入力シート!B61)</f>
        <v/>
      </c>
      <c r="C57" s="76" t="str">
        <f>IF(競技者データ入力シート!C61="", "", 競技者データ入力シート!C61)</f>
        <v/>
      </c>
      <c r="D57" s="76" t="str">
        <f>IF(競技者データ入力シート!D61="", "", 競技者データ入力シート!D61)</f>
        <v/>
      </c>
      <c r="E57" s="76" t="str">
        <f t="shared" si="0"/>
        <v/>
      </c>
      <c r="F57" s="76" t="str">
        <f t="shared" si="1"/>
        <v/>
      </c>
      <c r="G57" s="76" t="str">
        <f t="shared" si="2"/>
        <v/>
      </c>
      <c r="H57" s="76" t="str">
        <f t="shared" si="3"/>
        <v/>
      </c>
      <c r="I57" s="76" t="str">
        <f>IF(競技者データ入力シート!G61="", "", 競技者データ入力シート!G61)</f>
        <v/>
      </c>
      <c r="J57" s="76" t="str">
        <f>IF(競技者データ入力シート!E61="", "", 競技者データ入力シート!E61)</f>
        <v/>
      </c>
      <c r="K57" s="76" t="str">
        <f>IF(競技者データ入力シート!F61="", "", 競技者データ入力シート!F61)</f>
        <v/>
      </c>
      <c r="L57" s="76" t="str">
        <f>IF(競技者データ入力シート!I61="", "", 競技者データ入力シート!I61)</f>
        <v/>
      </c>
      <c r="M57" s="75" t="str">
        <f>IF(競技者データ入力シート!J61="", "", 競技者データ入力シート!J61)</f>
        <v/>
      </c>
      <c r="N57" s="75" t="str">
        <f>IF(競技者データ入力シート!K61="", "", 競技者データ入力シート!K61)</f>
        <v/>
      </c>
      <c r="O57" s="75" t="str">
        <f>IF(競技者データ入力シート!L61="", "", 競技者データ入力シート!L61)</f>
        <v/>
      </c>
      <c r="P57" s="76" t="str">
        <f>IF(競技者データ入力シート!M61="", "", 競技者データ入力シート!M61)</f>
        <v/>
      </c>
      <c r="Q57" s="75" t="str">
        <f>IF(A57="","",競技者データ入力シート!$U$1)</f>
        <v/>
      </c>
      <c r="R57" s="76" t="str">
        <f>IF(Q57="", "",'大会申込一覧表(印刷して提出)'!$P$6)</f>
        <v/>
      </c>
      <c r="S57" s="76" t="str">
        <f>IF(Q57="", "", '大会申込一覧表(印刷して提出)'!$E$6)</f>
        <v/>
      </c>
      <c r="T57" s="76" t="str">
        <f>IF(Q57="", "", 競技者データ入力シート!#REF!)</f>
        <v/>
      </c>
      <c r="U57" s="76" t="str">
        <f>IF(Q57="", "",'大会申込一覧表(印刷して提出)'!$P$5)</f>
        <v/>
      </c>
      <c r="V57" s="76" t="str">
        <f>IF(競技者データ入力シート!N61="", "", 競技者データ入力シート!N61)</f>
        <v/>
      </c>
      <c r="W57" s="76" t="str">
        <f>IF(競技者データ入力シート!O61="", "", 競技者データ入力シート!O61)</f>
        <v/>
      </c>
      <c r="X57" s="73" t="str">
        <f>IF(Y57="", "", IF($L57="男", VLOOKUP(Y57, データ!$B$2:$C$101, 2, FALSE), IF($L57="女", VLOOKUP(Y57, データ!$F$2:$H$101, 2, FALSE), "")))</f>
        <v/>
      </c>
      <c r="Y57" s="76" t="str">
        <f>IF(A57="","",IF(競技者データ入力シート!P61="", "", 競技者データ入力シート!P61))</f>
        <v/>
      </c>
      <c r="Z57" s="76" t="str">
        <f>IF(競技者データ入力シート!Q61="", "", 競技者データ入力シート!Q61)</f>
        <v/>
      </c>
      <c r="AA57" s="76" t="str">
        <f>IF(競技者データ入力シート!S61="", "", 競技者データ入力シート!S61)</f>
        <v/>
      </c>
      <c r="AB57" s="76" t="str">
        <f>IF(競技者データ入力シート!T61="", "", 競技者データ入力シート!T61)</f>
        <v/>
      </c>
      <c r="AC57" s="73" t="str">
        <f>IF(AD57="", "", IF($L57="男", VLOOKUP(AD57, データ!$B$2:$C$101, 2, FALSE), IF($L57="女", VLOOKUP(AD57, データ!$F$2:$H$101, 2, FALSE), "")))</f>
        <v/>
      </c>
      <c r="AD57" s="76" t="str">
        <f>IF(A57="","",IF(競技者データ入力シート!U61="", "", 競技者データ入力シート!U61))</f>
        <v/>
      </c>
      <c r="AE57" s="76" t="str">
        <f>IF(競技者データ入力シート!V61="", "", 競技者データ入力シート!V61)</f>
        <v/>
      </c>
      <c r="AF57" s="73" t="str">
        <f>IF(競技者データ入力シート!X61="", "", 競技者データ入力シート!X61)</f>
        <v/>
      </c>
      <c r="AG57" s="76" t="str">
        <f>IF(競技者データ入力シート!Y61="", "", 競技者データ入力シート!Y61)</f>
        <v/>
      </c>
      <c r="AH57" s="73" t="str">
        <f>IF(AI57="", "", IF($L57="男", VLOOKUP(AI57, データ!$B$2:$C$101, 2, FALSE), IF($L57="女", VLOOKUP(AI57, データ!$F$2:$H$101, 2, FALSE), "")))</f>
        <v/>
      </c>
      <c r="AI57" s="76" t="str">
        <f>IF(A57="","",IF(競技者データ入力シート!Z61="", "", 競技者データ入力シート!Z61))</f>
        <v/>
      </c>
      <c r="AJ57" s="76" t="str">
        <f>IF(競技者データ入力シート!AA61="", "", 競技者データ入力シート!AA61)</f>
        <v/>
      </c>
      <c r="AK57" s="76" t="str">
        <f>IF(競技者データ入力シート!AC61="", "", 競技者データ入力シート!AC61)</f>
        <v/>
      </c>
      <c r="AL57" s="76" t="str">
        <f>IF(競技者データ入力シート!AD61="", "", 競技者データ入力シート!AD61)</f>
        <v/>
      </c>
      <c r="AM57" s="73" t="str">
        <f>IF(AN57="", "", IF($L57="男", VLOOKUP(AN57, データ!$B$2:$C$101, 2, FALSE), IF($L57="女", VLOOKUP(AN57, データ!$F$2:$H$101, 2, FALSE), "")))</f>
        <v/>
      </c>
      <c r="AN57" s="76" t="str">
        <f>IF(A57="","",IF(競技者データ入力シート!AE61="", "", 競技者データ入力シート!AE61))</f>
        <v/>
      </c>
      <c r="AO57" s="76" t="str">
        <f>IF(競技者データ入力シート!AF61="", "", 競技者データ入力シート!AF61)</f>
        <v/>
      </c>
      <c r="AP57" s="76" t="str">
        <f>IF(競技者データ入力シート!AH61="", "", 競技者データ入力シート!AH61)</f>
        <v/>
      </c>
      <c r="AQ57" s="76" t="str">
        <f>IF(競技者データ入力シート!AI61="", "", 競技者データ入力シート!AI61)</f>
        <v/>
      </c>
      <c r="AR57" s="75" t="str">
        <f>IF(AS57="", "", IF($L57="男", VLOOKUP(AS57, データ!$B$2:$C$101, 2, FALSE), IF($L57="女", VLOOKUP(AS57, データ!$F$2:$H$101, 2, FALSE), "")))</f>
        <v/>
      </c>
      <c r="AS57" s="76" t="str">
        <f>IF(A57="","",IF(競技者データ入力シート!AJ61="", "", 競技者データ入力シート!AJ61))</f>
        <v/>
      </c>
      <c r="AT57" s="76" t="str">
        <f>IF(競技者データ入力シート!AK61="", "", 競技者データ入力シート!AK61)</f>
        <v/>
      </c>
      <c r="AU57" s="76" t="str">
        <f>IF(競技者データ入力シート!AM61="", "", 競技者データ入力シート!AM61)</f>
        <v/>
      </c>
      <c r="AV57" s="76" t="str">
        <f>IF(競技者データ入力シート!AN61="", "", 競技者データ入力シート!AN61)</f>
        <v/>
      </c>
      <c r="AW57" s="76" t="str">
        <f t="shared" si="4"/>
        <v/>
      </c>
    </row>
    <row r="58" spans="1:62">
      <c r="A58" s="75" t="str">
        <f>競技者データ入力シート!A62</f>
        <v/>
      </c>
      <c r="B58" s="75" t="str">
        <f>IF(競技者データ入力シート!B62="", "", 競技者データ入力シート!B62)</f>
        <v/>
      </c>
      <c r="C58" s="76" t="str">
        <f>IF(競技者データ入力シート!C62="", "", 競技者データ入力シート!C62)</f>
        <v/>
      </c>
      <c r="D58" s="76" t="str">
        <f>IF(競技者データ入力シート!D62="", "", 競技者データ入力シート!D62)</f>
        <v/>
      </c>
      <c r="E58" s="76" t="str">
        <f t="shared" si="0"/>
        <v/>
      </c>
      <c r="F58" s="76" t="str">
        <f t="shared" si="1"/>
        <v/>
      </c>
      <c r="G58" s="76" t="str">
        <f t="shared" si="2"/>
        <v/>
      </c>
      <c r="H58" s="76" t="str">
        <f t="shared" si="3"/>
        <v/>
      </c>
      <c r="I58" s="76" t="str">
        <f>IF(競技者データ入力シート!G62="", "", 競技者データ入力シート!G62)</f>
        <v/>
      </c>
      <c r="J58" s="76" t="str">
        <f>IF(競技者データ入力シート!E62="", "", 競技者データ入力シート!E62)</f>
        <v/>
      </c>
      <c r="K58" s="76" t="str">
        <f>IF(競技者データ入力シート!F62="", "", 競技者データ入力シート!F62)</f>
        <v/>
      </c>
      <c r="L58" s="76" t="str">
        <f>IF(競技者データ入力シート!I62="", "", 競技者データ入力シート!I62)</f>
        <v/>
      </c>
      <c r="M58" s="75" t="str">
        <f>IF(競技者データ入力シート!J62="", "", 競技者データ入力シート!J62)</f>
        <v/>
      </c>
      <c r="N58" s="75" t="str">
        <f>IF(競技者データ入力シート!K62="", "", 競技者データ入力シート!K62)</f>
        <v/>
      </c>
      <c r="O58" s="75" t="str">
        <f>IF(競技者データ入力シート!L62="", "", 競技者データ入力シート!L62)</f>
        <v/>
      </c>
      <c r="P58" s="76" t="str">
        <f>IF(競技者データ入力シート!M62="", "", 競技者データ入力シート!M62)</f>
        <v/>
      </c>
      <c r="Q58" s="75" t="str">
        <f>IF(A58="","",競技者データ入力シート!$U$1)</f>
        <v/>
      </c>
      <c r="R58" s="76" t="str">
        <f>IF(Q58="", "",'大会申込一覧表(印刷して提出)'!$P$6)</f>
        <v/>
      </c>
      <c r="S58" s="76" t="str">
        <f>IF(Q58="", "", '大会申込一覧表(印刷して提出)'!$E$6)</f>
        <v/>
      </c>
      <c r="T58" s="76" t="str">
        <f>IF(Q58="", "", 競技者データ入力シート!#REF!)</f>
        <v/>
      </c>
      <c r="U58" s="76" t="str">
        <f>IF(Q58="", "",'大会申込一覧表(印刷して提出)'!$P$5)</f>
        <v/>
      </c>
      <c r="V58" s="76" t="str">
        <f>IF(競技者データ入力シート!N62="", "", 競技者データ入力シート!N62)</f>
        <v/>
      </c>
      <c r="W58" s="76" t="str">
        <f>IF(競技者データ入力シート!O62="", "", 競技者データ入力シート!O62)</f>
        <v/>
      </c>
      <c r="X58" s="73" t="str">
        <f>IF(Y58="", "", IF($L58="男", VLOOKUP(Y58, データ!$B$2:$C$101, 2, FALSE), IF($L58="女", VLOOKUP(Y58, データ!$F$2:$H$101, 2, FALSE), "")))</f>
        <v/>
      </c>
      <c r="Y58" s="76" t="str">
        <f>IF(A58="","",IF(競技者データ入力シート!P62="", "", 競技者データ入力シート!P62))</f>
        <v/>
      </c>
      <c r="Z58" s="76" t="str">
        <f>IF(競技者データ入力シート!Q62="", "", 競技者データ入力シート!Q62)</f>
        <v/>
      </c>
      <c r="AA58" s="76" t="str">
        <f>IF(競技者データ入力シート!S62="", "", 競技者データ入力シート!S62)</f>
        <v/>
      </c>
      <c r="AB58" s="76" t="str">
        <f>IF(競技者データ入力シート!T62="", "", 競技者データ入力シート!T62)</f>
        <v/>
      </c>
      <c r="AC58" s="73" t="str">
        <f>IF(AD58="", "", IF($L58="男", VLOOKUP(AD58, データ!$B$2:$C$101, 2, FALSE), IF($L58="女", VLOOKUP(AD58, データ!$F$2:$H$101, 2, FALSE), "")))</f>
        <v/>
      </c>
      <c r="AD58" s="76" t="str">
        <f>IF(A58="","",IF(競技者データ入力シート!U62="", "", 競技者データ入力シート!U62))</f>
        <v/>
      </c>
      <c r="AE58" s="76" t="str">
        <f>IF(競技者データ入力シート!V62="", "", 競技者データ入力シート!V62)</f>
        <v/>
      </c>
      <c r="AF58" s="73" t="str">
        <f>IF(競技者データ入力シート!X62="", "", 競技者データ入力シート!X62)</f>
        <v/>
      </c>
      <c r="AG58" s="76" t="str">
        <f>IF(競技者データ入力シート!Y62="", "", 競技者データ入力シート!Y62)</f>
        <v/>
      </c>
      <c r="AH58" s="73" t="str">
        <f>IF(AI58="", "", IF($L58="男", VLOOKUP(AI58, データ!$B$2:$C$101, 2, FALSE), IF($L58="女", VLOOKUP(AI58, データ!$F$2:$H$101, 2, FALSE), "")))</f>
        <v/>
      </c>
      <c r="AI58" s="76" t="str">
        <f>IF(A58="","",IF(競技者データ入力シート!Z62="", "", 競技者データ入力シート!Z62))</f>
        <v/>
      </c>
      <c r="AJ58" s="76" t="str">
        <f>IF(競技者データ入力シート!AA62="", "", 競技者データ入力シート!AA62)</f>
        <v/>
      </c>
      <c r="AK58" s="76" t="str">
        <f>IF(競技者データ入力シート!AC62="", "", 競技者データ入力シート!AC62)</f>
        <v/>
      </c>
      <c r="AL58" s="76" t="str">
        <f>IF(競技者データ入力シート!AD62="", "", 競技者データ入力シート!AD62)</f>
        <v/>
      </c>
      <c r="AM58" s="73" t="str">
        <f>IF(AN58="", "", IF($L58="男", VLOOKUP(AN58, データ!$B$2:$C$101, 2, FALSE), IF($L58="女", VLOOKUP(AN58, データ!$F$2:$H$101, 2, FALSE), "")))</f>
        <v/>
      </c>
      <c r="AN58" s="76" t="str">
        <f>IF(A58="","",IF(競技者データ入力シート!AE62="", "", 競技者データ入力シート!AE62))</f>
        <v/>
      </c>
      <c r="AO58" s="76" t="str">
        <f>IF(競技者データ入力シート!AF62="", "", 競技者データ入力シート!AF62)</f>
        <v/>
      </c>
      <c r="AP58" s="76" t="str">
        <f>IF(競技者データ入力シート!AH62="", "", 競技者データ入力シート!AH62)</f>
        <v/>
      </c>
      <c r="AQ58" s="76" t="str">
        <f>IF(競技者データ入力シート!AI62="", "", 競技者データ入力シート!AI62)</f>
        <v/>
      </c>
      <c r="AR58" s="75" t="str">
        <f>IF(AS58="", "", IF($L58="男", VLOOKUP(AS58, データ!$B$2:$C$101, 2, FALSE), IF($L58="女", VLOOKUP(AS58, データ!$F$2:$H$101, 2, FALSE), "")))</f>
        <v/>
      </c>
      <c r="AS58" s="76" t="str">
        <f>IF(A58="","",IF(競技者データ入力シート!AJ62="", "", 競技者データ入力シート!AJ62))</f>
        <v/>
      </c>
      <c r="AT58" s="76" t="str">
        <f>IF(競技者データ入力シート!AK62="", "", 競技者データ入力シート!AK62)</f>
        <v/>
      </c>
      <c r="AU58" s="76" t="str">
        <f>IF(競技者データ入力シート!AM62="", "", 競技者データ入力シート!AM62)</f>
        <v/>
      </c>
      <c r="AV58" s="76" t="str">
        <f>IF(競技者データ入力シート!AN62="", "", 競技者データ入力シート!AN62)</f>
        <v/>
      </c>
      <c r="AW58" s="76" t="str">
        <f t="shared" si="4"/>
        <v/>
      </c>
    </row>
    <row r="59" spans="1:62">
      <c r="A59" s="75" t="str">
        <f>競技者データ入力シート!A63</f>
        <v/>
      </c>
      <c r="B59" s="75" t="str">
        <f>IF(競技者データ入力シート!B63="", "", 競技者データ入力シート!B63)</f>
        <v/>
      </c>
      <c r="C59" s="76" t="str">
        <f>IF(競技者データ入力シート!C63="", "", 競技者データ入力シート!C63)</f>
        <v/>
      </c>
      <c r="D59" s="76" t="str">
        <f>IF(競技者データ入力シート!D63="", "", 競技者データ入力シート!D63)</f>
        <v/>
      </c>
      <c r="E59" s="76" t="str">
        <f t="shared" si="0"/>
        <v/>
      </c>
      <c r="F59" s="76" t="str">
        <f t="shared" si="1"/>
        <v/>
      </c>
      <c r="G59" s="76" t="str">
        <f t="shared" si="2"/>
        <v/>
      </c>
      <c r="H59" s="76" t="str">
        <f t="shared" si="3"/>
        <v/>
      </c>
      <c r="I59" s="76" t="str">
        <f>IF(競技者データ入力シート!G63="", "", 競技者データ入力シート!G63)</f>
        <v/>
      </c>
      <c r="J59" s="76" t="str">
        <f>IF(競技者データ入力シート!E63="", "", 競技者データ入力シート!E63)</f>
        <v/>
      </c>
      <c r="K59" s="76" t="str">
        <f>IF(競技者データ入力シート!F63="", "", 競技者データ入力シート!F63)</f>
        <v/>
      </c>
      <c r="L59" s="76" t="str">
        <f>IF(競技者データ入力シート!I63="", "", 競技者データ入力シート!I63)</f>
        <v/>
      </c>
      <c r="M59" s="75" t="str">
        <f>IF(競技者データ入力シート!J63="", "", 競技者データ入力シート!J63)</f>
        <v/>
      </c>
      <c r="N59" s="75" t="str">
        <f>IF(競技者データ入力シート!K63="", "", 競技者データ入力シート!K63)</f>
        <v/>
      </c>
      <c r="O59" s="75" t="str">
        <f>IF(競技者データ入力シート!L63="", "", 競技者データ入力シート!L63)</f>
        <v/>
      </c>
      <c r="P59" s="76" t="str">
        <f>IF(競技者データ入力シート!M63="", "", 競技者データ入力シート!M63)</f>
        <v/>
      </c>
      <c r="Q59" s="75" t="str">
        <f>IF(A59="","",競技者データ入力シート!$U$1)</f>
        <v/>
      </c>
      <c r="R59" s="76" t="str">
        <f>IF(Q59="", "",'大会申込一覧表(印刷して提出)'!$P$6)</f>
        <v/>
      </c>
      <c r="S59" s="76" t="str">
        <f>IF(Q59="", "", '大会申込一覧表(印刷して提出)'!$E$6)</f>
        <v/>
      </c>
      <c r="T59" s="76" t="str">
        <f>IF(Q59="", "", 競技者データ入力シート!#REF!)</f>
        <v/>
      </c>
      <c r="U59" s="76" t="str">
        <f>IF(Q59="", "",'大会申込一覧表(印刷して提出)'!$P$5)</f>
        <v/>
      </c>
      <c r="V59" s="76" t="str">
        <f>IF(競技者データ入力シート!N63="", "", 競技者データ入力シート!N63)</f>
        <v/>
      </c>
      <c r="W59" s="76" t="str">
        <f>IF(競技者データ入力シート!O63="", "", 競技者データ入力シート!O63)</f>
        <v/>
      </c>
      <c r="X59" s="73" t="str">
        <f>IF(Y59="", "", IF($L59="男", VLOOKUP(Y59, データ!$B$2:$C$101, 2, FALSE), IF($L59="女", VLOOKUP(Y59, データ!$F$2:$H$101, 2, FALSE), "")))</f>
        <v/>
      </c>
      <c r="Y59" s="76" t="str">
        <f>IF(A59="","",IF(競技者データ入力シート!P63="", "", 競技者データ入力シート!P63))</f>
        <v/>
      </c>
      <c r="Z59" s="76" t="str">
        <f>IF(競技者データ入力シート!Q63="", "", 競技者データ入力シート!Q63)</f>
        <v/>
      </c>
      <c r="AA59" s="76" t="str">
        <f>IF(競技者データ入力シート!S63="", "", 競技者データ入力シート!S63)</f>
        <v/>
      </c>
      <c r="AB59" s="76" t="str">
        <f>IF(競技者データ入力シート!T63="", "", 競技者データ入力シート!T63)</f>
        <v/>
      </c>
      <c r="AC59" s="73" t="str">
        <f>IF(AD59="", "", IF($L59="男", VLOOKUP(AD59, データ!$B$2:$C$101, 2, FALSE), IF($L59="女", VLOOKUP(AD59, データ!$F$2:$H$101, 2, FALSE), "")))</f>
        <v/>
      </c>
      <c r="AD59" s="76" t="str">
        <f>IF(A59="","",IF(競技者データ入力シート!U63="", "", 競技者データ入力シート!U63))</f>
        <v/>
      </c>
      <c r="AE59" s="76" t="str">
        <f>IF(競技者データ入力シート!V63="", "", 競技者データ入力シート!V63)</f>
        <v/>
      </c>
      <c r="AF59" s="73" t="str">
        <f>IF(競技者データ入力シート!X63="", "", 競技者データ入力シート!X63)</f>
        <v/>
      </c>
      <c r="AG59" s="76" t="str">
        <f>IF(競技者データ入力シート!Y63="", "", 競技者データ入力シート!Y63)</f>
        <v/>
      </c>
      <c r="AH59" s="73" t="str">
        <f>IF(AI59="", "", IF($L59="男", VLOOKUP(AI59, データ!$B$2:$C$101, 2, FALSE), IF($L59="女", VLOOKUP(AI59, データ!$F$2:$H$101, 2, FALSE), "")))</f>
        <v/>
      </c>
      <c r="AI59" s="76" t="str">
        <f>IF(A59="","",IF(競技者データ入力シート!Z63="", "", 競技者データ入力シート!Z63))</f>
        <v/>
      </c>
      <c r="AJ59" s="76" t="str">
        <f>IF(競技者データ入力シート!AA63="", "", 競技者データ入力シート!AA63)</f>
        <v/>
      </c>
      <c r="AK59" s="76" t="str">
        <f>IF(競技者データ入力シート!AC63="", "", 競技者データ入力シート!AC63)</f>
        <v/>
      </c>
      <c r="AL59" s="76" t="str">
        <f>IF(競技者データ入力シート!AD63="", "", 競技者データ入力シート!AD63)</f>
        <v/>
      </c>
      <c r="AM59" s="73" t="str">
        <f>IF(AN59="", "", IF($L59="男", VLOOKUP(AN59, データ!$B$2:$C$101, 2, FALSE), IF($L59="女", VLOOKUP(AN59, データ!$F$2:$H$101, 2, FALSE), "")))</f>
        <v/>
      </c>
      <c r="AN59" s="76" t="str">
        <f>IF(A59="","",IF(競技者データ入力シート!AE63="", "", 競技者データ入力シート!AE63))</f>
        <v/>
      </c>
      <c r="AO59" s="76" t="str">
        <f>IF(競技者データ入力シート!AF63="", "", 競技者データ入力シート!AF63)</f>
        <v/>
      </c>
      <c r="AP59" s="76" t="str">
        <f>IF(競技者データ入力シート!AH63="", "", 競技者データ入力シート!AH63)</f>
        <v/>
      </c>
      <c r="AQ59" s="76" t="str">
        <f>IF(競技者データ入力シート!AI63="", "", 競技者データ入力シート!AI63)</f>
        <v/>
      </c>
      <c r="AR59" s="75" t="str">
        <f>IF(AS59="", "", IF($L59="男", VLOOKUP(AS59, データ!$B$2:$C$101, 2, FALSE), IF($L59="女", VLOOKUP(AS59, データ!$F$2:$H$101, 2, FALSE), "")))</f>
        <v/>
      </c>
      <c r="AS59" s="76" t="str">
        <f>IF(A59="","",IF(競技者データ入力シート!AJ63="", "", 競技者データ入力シート!AJ63))</f>
        <v/>
      </c>
      <c r="AT59" s="76" t="str">
        <f>IF(競技者データ入力シート!AK63="", "", 競技者データ入力シート!AK63)</f>
        <v/>
      </c>
      <c r="AU59" s="76" t="str">
        <f>IF(競技者データ入力シート!AM63="", "", 競技者データ入力シート!AM63)</f>
        <v/>
      </c>
      <c r="AV59" s="76" t="str">
        <f>IF(競技者データ入力シート!AN63="", "", 競技者データ入力シート!AN63)</f>
        <v/>
      </c>
      <c r="AW59" s="76" t="str">
        <f t="shared" si="4"/>
        <v/>
      </c>
    </row>
    <row r="60" spans="1:62">
      <c r="A60" s="75" t="str">
        <f>競技者データ入力シート!A64</f>
        <v/>
      </c>
      <c r="B60" s="75" t="str">
        <f>IF(競技者データ入力シート!B64="", "", 競技者データ入力シート!B64)</f>
        <v/>
      </c>
      <c r="C60" s="76" t="str">
        <f>IF(競技者データ入力シート!C64="", "", 競技者データ入力シート!C64)</f>
        <v/>
      </c>
      <c r="D60" s="76" t="str">
        <f>IF(競技者データ入力シート!D64="", "", 競技者データ入力シート!D64)</f>
        <v/>
      </c>
      <c r="E60" s="76" t="str">
        <f t="shared" si="0"/>
        <v/>
      </c>
      <c r="F60" s="76" t="str">
        <f t="shared" si="1"/>
        <v/>
      </c>
      <c r="G60" s="76" t="str">
        <f t="shared" si="2"/>
        <v/>
      </c>
      <c r="H60" s="76" t="str">
        <f t="shared" si="3"/>
        <v/>
      </c>
      <c r="I60" s="76" t="str">
        <f>IF(競技者データ入力シート!G64="", "", 競技者データ入力シート!G64)</f>
        <v/>
      </c>
      <c r="J60" s="76" t="str">
        <f>IF(競技者データ入力シート!E64="", "", 競技者データ入力シート!E64)</f>
        <v/>
      </c>
      <c r="K60" s="76" t="str">
        <f>IF(競技者データ入力シート!F64="", "", 競技者データ入力シート!F64)</f>
        <v/>
      </c>
      <c r="L60" s="76" t="str">
        <f>IF(競技者データ入力シート!I64="", "", 競技者データ入力シート!I64)</f>
        <v/>
      </c>
      <c r="M60" s="75" t="str">
        <f>IF(競技者データ入力シート!J64="", "", 競技者データ入力シート!J64)</f>
        <v/>
      </c>
      <c r="N60" s="75" t="str">
        <f>IF(競技者データ入力シート!K64="", "", 競技者データ入力シート!K64)</f>
        <v/>
      </c>
      <c r="O60" s="75" t="str">
        <f>IF(競技者データ入力シート!L64="", "", 競技者データ入力シート!L64)</f>
        <v/>
      </c>
      <c r="P60" s="76" t="str">
        <f>IF(競技者データ入力シート!M64="", "", 競技者データ入力シート!M64)</f>
        <v/>
      </c>
      <c r="Q60" s="75" t="str">
        <f>IF(A60="","",競技者データ入力シート!$U$1)</f>
        <v/>
      </c>
      <c r="R60" s="76" t="str">
        <f>IF(Q60="", "",'大会申込一覧表(印刷して提出)'!$P$6)</f>
        <v/>
      </c>
      <c r="S60" s="76" t="str">
        <f>IF(Q60="", "", '大会申込一覧表(印刷して提出)'!$E$6)</f>
        <v/>
      </c>
      <c r="T60" s="76" t="str">
        <f>IF(Q60="", "", 競技者データ入力シート!#REF!)</f>
        <v/>
      </c>
      <c r="U60" s="76" t="str">
        <f>IF(Q60="", "",'大会申込一覧表(印刷して提出)'!$P$5)</f>
        <v/>
      </c>
      <c r="V60" s="76" t="str">
        <f>IF(競技者データ入力シート!N64="", "", 競技者データ入力シート!N64)</f>
        <v/>
      </c>
      <c r="W60" s="76" t="str">
        <f>IF(競技者データ入力シート!O64="", "", 競技者データ入力シート!O64)</f>
        <v/>
      </c>
      <c r="X60" s="73" t="str">
        <f>IF(Y60="", "", IF($L60="男", VLOOKUP(Y60, データ!$B$2:$C$101, 2, FALSE), IF($L60="女", VLOOKUP(Y60, データ!$F$2:$H$101, 2, FALSE), "")))</f>
        <v/>
      </c>
      <c r="Y60" s="76" t="str">
        <f>IF(A60="","",IF(競技者データ入力シート!P64="", "", 競技者データ入力シート!P64))</f>
        <v/>
      </c>
      <c r="Z60" s="76" t="str">
        <f>IF(競技者データ入力シート!Q64="", "", 競技者データ入力シート!Q64)</f>
        <v/>
      </c>
      <c r="AA60" s="76" t="str">
        <f>IF(競技者データ入力シート!S64="", "", 競技者データ入力シート!S64)</f>
        <v/>
      </c>
      <c r="AB60" s="76" t="str">
        <f>IF(競技者データ入力シート!T64="", "", 競技者データ入力シート!T64)</f>
        <v/>
      </c>
      <c r="AC60" s="73" t="str">
        <f>IF(AD60="", "", IF($L60="男", VLOOKUP(AD60, データ!$B$2:$C$101, 2, FALSE), IF($L60="女", VLOOKUP(AD60, データ!$F$2:$H$101, 2, FALSE), "")))</f>
        <v/>
      </c>
      <c r="AD60" s="76" t="str">
        <f>IF(A60="","",IF(競技者データ入力シート!U64="", "", 競技者データ入力シート!U64))</f>
        <v/>
      </c>
      <c r="AE60" s="76" t="str">
        <f>IF(競技者データ入力シート!V64="", "", 競技者データ入力シート!V64)</f>
        <v/>
      </c>
      <c r="AF60" s="73" t="str">
        <f>IF(競技者データ入力シート!X64="", "", 競技者データ入力シート!X64)</f>
        <v/>
      </c>
      <c r="AG60" s="76" t="str">
        <f>IF(競技者データ入力シート!Y64="", "", 競技者データ入力シート!Y64)</f>
        <v/>
      </c>
      <c r="AH60" s="73" t="str">
        <f>IF(AI60="", "", IF($L60="男", VLOOKUP(AI60, データ!$B$2:$C$101, 2, FALSE), IF($L60="女", VLOOKUP(AI60, データ!$F$2:$H$101, 2, FALSE), "")))</f>
        <v/>
      </c>
      <c r="AI60" s="76" t="str">
        <f>IF(A60="","",IF(競技者データ入力シート!Z64="", "", 競技者データ入力シート!Z64))</f>
        <v/>
      </c>
      <c r="AJ60" s="76" t="str">
        <f>IF(競技者データ入力シート!AA64="", "", 競技者データ入力シート!AA64)</f>
        <v/>
      </c>
      <c r="AK60" s="76" t="str">
        <f>IF(競技者データ入力シート!AC64="", "", 競技者データ入力シート!AC64)</f>
        <v/>
      </c>
      <c r="AL60" s="76" t="str">
        <f>IF(競技者データ入力シート!AD64="", "", 競技者データ入力シート!AD64)</f>
        <v/>
      </c>
      <c r="AM60" s="73" t="str">
        <f>IF(AN60="", "", IF($L60="男", VLOOKUP(AN60, データ!$B$2:$C$101, 2, FALSE), IF($L60="女", VLOOKUP(AN60, データ!$F$2:$H$101, 2, FALSE), "")))</f>
        <v/>
      </c>
      <c r="AN60" s="76" t="str">
        <f>IF(A60="","",IF(競技者データ入力シート!AE64="", "", 競技者データ入力シート!AE64))</f>
        <v/>
      </c>
      <c r="AO60" s="76" t="str">
        <f>IF(競技者データ入力シート!AF64="", "", 競技者データ入力シート!AF64)</f>
        <v/>
      </c>
      <c r="AP60" s="76" t="str">
        <f>IF(競技者データ入力シート!AH64="", "", 競技者データ入力シート!AH64)</f>
        <v/>
      </c>
      <c r="AQ60" s="76" t="str">
        <f>IF(競技者データ入力シート!AI64="", "", 競技者データ入力シート!AI64)</f>
        <v/>
      </c>
      <c r="AR60" s="75" t="str">
        <f>IF(AS60="", "", IF($L60="男", VLOOKUP(AS60, データ!$B$2:$C$101, 2, FALSE), IF($L60="女", VLOOKUP(AS60, データ!$F$2:$H$101, 2, FALSE), "")))</f>
        <v/>
      </c>
      <c r="AS60" s="76" t="str">
        <f>IF(A60="","",IF(競技者データ入力シート!AJ64="", "", 競技者データ入力シート!AJ64))</f>
        <v/>
      </c>
      <c r="AT60" s="76" t="str">
        <f>IF(競技者データ入力シート!AK64="", "", 競技者データ入力シート!AK64)</f>
        <v/>
      </c>
      <c r="AU60" s="76" t="str">
        <f>IF(競技者データ入力シート!AM64="", "", 競技者データ入力シート!AM64)</f>
        <v/>
      </c>
      <c r="AV60" s="76" t="str">
        <f>IF(競技者データ入力シート!AN64="", "", 競技者データ入力シート!AN64)</f>
        <v/>
      </c>
      <c r="AW60" s="76" t="str">
        <f t="shared" si="4"/>
        <v/>
      </c>
    </row>
    <row r="61" spans="1:62">
      <c r="A61" s="75" t="str">
        <f>競技者データ入力シート!A65</f>
        <v/>
      </c>
      <c r="B61" s="75" t="str">
        <f>IF(競技者データ入力シート!B65="", "", 競技者データ入力シート!B65)</f>
        <v/>
      </c>
      <c r="C61" s="76" t="str">
        <f>IF(競技者データ入力シート!C65="", "", 競技者データ入力シート!C65)</f>
        <v/>
      </c>
      <c r="D61" s="76" t="str">
        <f>IF(競技者データ入力シート!D65="", "", 競技者データ入力シート!D65)</f>
        <v/>
      </c>
      <c r="E61" s="76" t="str">
        <f t="shared" si="0"/>
        <v/>
      </c>
      <c r="F61" s="76" t="str">
        <f t="shared" si="1"/>
        <v/>
      </c>
      <c r="G61" s="76" t="str">
        <f t="shared" si="2"/>
        <v/>
      </c>
      <c r="H61" s="76" t="str">
        <f t="shared" si="3"/>
        <v/>
      </c>
      <c r="I61" s="76" t="str">
        <f>IF(競技者データ入力シート!G65="", "", 競技者データ入力シート!G65)</f>
        <v/>
      </c>
      <c r="J61" s="76" t="str">
        <f>IF(競技者データ入力シート!E65="", "", 競技者データ入力シート!E65)</f>
        <v/>
      </c>
      <c r="K61" s="76" t="str">
        <f>IF(競技者データ入力シート!F65="", "", 競技者データ入力シート!F65)</f>
        <v/>
      </c>
      <c r="L61" s="76" t="str">
        <f>IF(競技者データ入力シート!I65="", "", 競技者データ入力シート!I65)</f>
        <v/>
      </c>
      <c r="M61" s="75" t="str">
        <f>IF(競技者データ入力シート!J65="", "", 競技者データ入力シート!J65)</f>
        <v/>
      </c>
      <c r="N61" s="75" t="str">
        <f>IF(競技者データ入力シート!K65="", "", 競技者データ入力シート!K65)</f>
        <v/>
      </c>
      <c r="O61" s="75" t="str">
        <f>IF(競技者データ入力シート!L65="", "", 競技者データ入力シート!L65)</f>
        <v/>
      </c>
      <c r="P61" s="76" t="str">
        <f>IF(競技者データ入力シート!M65="", "", 競技者データ入力シート!M65)</f>
        <v/>
      </c>
      <c r="Q61" s="75" t="str">
        <f>IF(A61="","",競技者データ入力シート!$U$1)</f>
        <v/>
      </c>
      <c r="R61" s="76" t="str">
        <f>IF(Q61="", "",'大会申込一覧表(印刷して提出)'!$P$6)</f>
        <v/>
      </c>
      <c r="S61" s="76" t="str">
        <f>IF(Q61="", "", '大会申込一覧表(印刷して提出)'!$E$6)</f>
        <v/>
      </c>
      <c r="T61" s="76" t="str">
        <f>IF(Q61="", "", 競技者データ入力シート!#REF!)</f>
        <v/>
      </c>
      <c r="U61" s="76" t="str">
        <f>IF(Q61="", "",'大会申込一覧表(印刷して提出)'!$P$5)</f>
        <v/>
      </c>
      <c r="V61" s="76" t="str">
        <f>IF(競技者データ入力シート!N65="", "", 競技者データ入力シート!N65)</f>
        <v/>
      </c>
      <c r="W61" s="76" t="str">
        <f>IF(競技者データ入力シート!O65="", "", 競技者データ入力シート!O65)</f>
        <v/>
      </c>
      <c r="X61" s="73" t="str">
        <f>IF(Y61="", "", IF($L61="男", VLOOKUP(Y61, データ!$B$2:$C$101, 2, FALSE), IF($L61="女", VLOOKUP(Y61, データ!$F$2:$H$101, 2, FALSE), "")))</f>
        <v/>
      </c>
      <c r="Y61" s="76" t="str">
        <f>IF(A61="","",IF(競技者データ入力シート!P65="", "", 競技者データ入力シート!P65))</f>
        <v/>
      </c>
      <c r="Z61" s="76" t="str">
        <f>IF(競技者データ入力シート!Q65="", "", 競技者データ入力シート!Q65)</f>
        <v/>
      </c>
      <c r="AA61" s="76" t="str">
        <f>IF(競技者データ入力シート!S65="", "", 競技者データ入力シート!S65)</f>
        <v/>
      </c>
      <c r="AB61" s="76" t="str">
        <f>IF(競技者データ入力シート!T65="", "", 競技者データ入力シート!T65)</f>
        <v/>
      </c>
      <c r="AC61" s="73" t="str">
        <f>IF(AD61="", "", IF($L61="男", VLOOKUP(AD61, データ!$B$2:$C$101, 2, FALSE), IF($L61="女", VLOOKUP(AD61, データ!$F$2:$H$101, 2, FALSE), "")))</f>
        <v/>
      </c>
      <c r="AD61" s="76" t="str">
        <f>IF(A61="","",IF(競技者データ入力シート!U65="", "", 競技者データ入力シート!U65))</f>
        <v/>
      </c>
      <c r="AE61" s="76" t="str">
        <f>IF(競技者データ入力シート!V65="", "", 競技者データ入力シート!V65)</f>
        <v/>
      </c>
      <c r="AF61" s="73" t="str">
        <f>IF(競技者データ入力シート!X65="", "", 競技者データ入力シート!X65)</f>
        <v/>
      </c>
      <c r="AG61" s="76" t="str">
        <f>IF(競技者データ入力シート!Y65="", "", 競技者データ入力シート!Y65)</f>
        <v/>
      </c>
      <c r="AH61" s="73" t="str">
        <f>IF(AI61="", "", IF($L61="男", VLOOKUP(AI61, データ!$B$2:$C$101, 2, FALSE), IF($L61="女", VLOOKUP(AI61, データ!$F$2:$H$101, 2, FALSE), "")))</f>
        <v/>
      </c>
      <c r="AI61" s="76" t="str">
        <f>IF(A61="","",IF(競技者データ入力シート!Z65="", "", 競技者データ入力シート!Z65))</f>
        <v/>
      </c>
      <c r="AJ61" s="76" t="str">
        <f>IF(競技者データ入力シート!AA65="", "", 競技者データ入力シート!AA65)</f>
        <v/>
      </c>
      <c r="AK61" s="76" t="str">
        <f>IF(競技者データ入力シート!AC65="", "", 競技者データ入力シート!AC65)</f>
        <v/>
      </c>
      <c r="AL61" s="76" t="str">
        <f>IF(競技者データ入力シート!AD65="", "", 競技者データ入力シート!AD65)</f>
        <v/>
      </c>
      <c r="AM61" s="73" t="str">
        <f>IF(AN61="", "", IF($L61="男", VLOOKUP(AN61, データ!$B$2:$C$101, 2, FALSE), IF($L61="女", VLOOKUP(AN61, データ!$F$2:$H$101, 2, FALSE), "")))</f>
        <v/>
      </c>
      <c r="AN61" s="76" t="str">
        <f>IF(A61="","",IF(競技者データ入力シート!AE65="", "", 競技者データ入力シート!AE65))</f>
        <v/>
      </c>
      <c r="AO61" s="76" t="str">
        <f>IF(競技者データ入力シート!AF65="", "", 競技者データ入力シート!AF65)</f>
        <v/>
      </c>
      <c r="AP61" s="76" t="str">
        <f>IF(競技者データ入力シート!AH65="", "", 競技者データ入力シート!AH65)</f>
        <v/>
      </c>
      <c r="AQ61" s="76" t="str">
        <f>IF(競技者データ入力シート!AI65="", "", 競技者データ入力シート!AI65)</f>
        <v/>
      </c>
      <c r="AR61" s="75" t="str">
        <f>IF(AS61="", "", IF($L61="男", VLOOKUP(AS61, データ!$B$2:$C$101, 2, FALSE), IF($L61="女", VLOOKUP(AS61, データ!$F$2:$H$101, 2, FALSE), "")))</f>
        <v/>
      </c>
      <c r="AS61" s="76" t="str">
        <f>IF(A61="","",IF(競技者データ入力シート!AJ65="", "", 競技者データ入力シート!AJ65))</f>
        <v/>
      </c>
      <c r="AT61" s="76" t="str">
        <f>IF(競技者データ入力シート!AK65="", "", 競技者データ入力シート!AK65)</f>
        <v/>
      </c>
      <c r="AU61" s="76" t="str">
        <f>IF(競技者データ入力シート!AM65="", "", 競技者データ入力シート!AM65)</f>
        <v/>
      </c>
      <c r="AV61" s="76" t="str">
        <f>IF(競技者データ入力シート!AN65="", "", 競技者データ入力シート!AN65)</f>
        <v/>
      </c>
      <c r="AW61" s="76" t="str">
        <f t="shared" si="4"/>
        <v/>
      </c>
    </row>
    <row r="62" spans="1:62">
      <c r="A62" s="75" t="str">
        <f>競技者データ入力シート!A66</f>
        <v/>
      </c>
      <c r="B62" s="75" t="str">
        <f>IF(競技者データ入力シート!B66="", "", 競技者データ入力シート!B66)</f>
        <v/>
      </c>
      <c r="C62" s="76" t="str">
        <f>IF(競技者データ入力シート!C66="", "", 競技者データ入力シート!C66)</f>
        <v/>
      </c>
      <c r="D62" s="76" t="str">
        <f>IF(競技者データ入力シート!D66="", "", 競技者データ入力シート!D66)</f>
        <v/>
      </c>
      <c r="E62" s="76" t="str">
        <f t="shared" si="0"/>
        <v/>
      </c>
      <c r="F62" s="76" t="str">
        <f t="shared" si="1"/>
        <v/>
      </c>
      <c r="G62" s="76" t="str">
        <f t="shared" si="2"/>
        <v/>
      </c>
      <c r="H62" s="76" t="str">
        <f t="shared" si="3"/>
        <v/>
      </c>
      <c r="I62" s="76" t="str">
        <f>IF(競技者データ入力シート!G66="", "", 競技者データ入力シート!G66)</f>
        <v/>
      </c>
      <c r="J62" s="76" t="str">
        <f>IF(競技者データ入力シート!E66="", "", 競技者データ入力シート!E66)</f>
        <v/>
      </c>
      <c r="K62" s="76" t="str">
        <f>IF(競技者データ入力シート!F66="", "", 競技者データ入力シート!F66)</f>
        <v/>
      </c>
      <c r="L62" s="76" t="str">
        <f>IF(競技者データ入力シート!I66="", "", 競技者データ入力シート!I66)</f>
        <v/>
      </c>
      <c r="M62" s="75" t="str">
        <f>IF(競技者データ入力シート!J66="", "", 競技者データ入力シート!J66)</f>
        <v/>
      </c>
      <c r="N62" s="75" t="str">
        <f>IF(競技者データ入力シート!K66="", "", 競技者データ入力シート!K66)</f>
        <v/>
      </c>
      <c r="O62" s="75" t="str">
        <f>IF(競技者データ入力シート!L66="", "", 競技者データ入力シート!L66)</f>
        <v/>
      </c>
      <c r="P62" s="76" t="str">
        <f>IF(競技者データ入力シート!M66="", "", 競技者データ入力シート!M66)</f>
        <v/>
      </c>
      <c r="Q62" s="75" t="str">
        <f>IF(A62="","",競技者データ入力シート!$U$1)</f>
        <v/>
      </c>
      <c r="R62" s="76" t="str">
        <f>IF(Q62="", "",'大会申込一覧表(印刷して提出)'!$P$6)</f>
        <v/>
      </c>
      <c r="S62" s="76" t="str">
        <f>IF(Q62="", "", '大会申込一覧表(印刷して提出)'!$E$6)</f>
        <v/>
      </c>
      <c r="T62" s="76" t="str">
        <f>IF(Q62="", "", 競技者データ入力シート!#REF!)</f>
        <v/>
      </c>
      <c r="U62" s="76" t="str">
        <f>IF(Q62="", "",'大会申込一覧表(印刷して提出)'!$P$5)</f>
        <v/>
      </c>
      <c r="V62" s="76" t="str">
        <f>IF(競技者データ入力シート!N66="", "", 競技者データ入力シート!N66)</f>
        <v/>
      </c>
      <c r="W62" s="76" t="str">
        <f>IF(競技者データ入力シート!O66="", "", 競技者データ入力シート!O66)</f>
        <v/>
      </c>
      <c r="X62" s="73" t="str">
        <f>IF(Y62="", "", IF($L62="男", VLOOKUP(Y62, データ!$B$2:$C$101, 2, FALSE), IF($L62="女", VLOOKUP(Y62, データ!$F$2:$H$101, 2, FALSE), "")))</f>
        <v/>
      </c>
      <c r="Y62" s="76" t="str">
        <f>IF(A62="","",IF(競技者データ入力シート!P66="", "", 競技者データ入力シート!P66))</f>
        <v/>
      </c>
      <c r="Z62" s="76" t="str">
        <f>IF(競技者データ入力シート!Q66="", "", 競技者データ入力シート!Q66)</f>
        <v/>
      </c>
      <c r="AA62" s="76" t="str">
        <f>IF(競技者データ入力シート!S66="", "", 競技者データ入力シート!S66)</f>
        <v/>
      </c>
      <c r="AB62" s="76" t="str">
        <f>IF(競技者データ入力シート!T66="", "", 競技者データ入力シート!T66)</f>
        <v/>
      </c>
      <c r="AC62" s="73" t="str">
        <f>IF(AD62="", "", IF($L62="男", VLOOKUP(AD62, データ!$B$2:$C$101, 2, FALSE), IF($L62="女", VLOOKUP(AD62, データ!$F$2:$H$101, 2, FALSE), "")))</f>
        <v/>
      </c>
      <c r="AD62" s="76" t="str">
        <f>IF(A62="","",IF(競技者データ入力シート!U66="", "", 競技者データ入力シート!U66))</f>
        <v/>
      </c>
      <c r="AE62" s="76" t="str">
        <f>IF(競技者データ入力シート!V66="", "", 競技者データ入力シート!V66)</f>
        <v/>
      </c>
      <c r="AF62" s="73" t="str">
        <f>IF(競技者データ入力シート!X66="", "", 競技者データ入力シート!X66)</f>
        <v/>
      </c>
      <c r="AG62" s="76" t="str">
        <f>IF(競技者データ入力シート!Y66="", "", 競技者データ入力シート!Y66)</f>
        <v/>
      </c>
      <c r="AH62" s="73" t="str">
        <f>IF(AI62="", "", IF($L62="男", VLOOKUP(AI62, データ!$B$2:$C$101, 2, FALSE), IF($L62="女", VLOOKUP(AI62, データ!$F$2:$H$101, 2, FALSE), "")))</f>
        <v/>
      </c>
      <c r="AI62" s="76" t="str">
        <f>IF(A62="","",IF(競技者データ入力シート!Z66="", "", 競技者データ入力シート!Z66))</f>
        <v/>
      </c>
      <c r="AJ62" s="76" t="str">
        <f>IF(競技者データ入力シート!AA66="", "", 競技者データ入力シート!AA66)</f>
        <v/>
      </c>
      <c r="AK62" s="76" t="str">
        <f>IF(競技者データ入力シート!AC66="", "", 競技者データ入力シート!AC66)</f>
        <v/>
      </c>
      <c r="AL62" s="76" t="str">
        <f>IF(競技者データ入力シート!AD66="", "", 競技者データ入力シート!AD66)</f>
        <v/>
      </c>
      <c r="AM62" s="73" t="str">
        <f>IF(AN62="", "", IF($L62="男", VLOOKUP(AN62, データ!$B$2:$C$101, 2, FALSE), IF($L62="女", VLOOKUP(AN62, データ!$F$2:$H$101, 2, FALSE), "")))</f>
        <v/>
      </c>
      <c r="AN62" s="76" t="str">
        <f>IF(A62="","",IF(競技者データ入力シート!AE66="", "", 競技者データ入力シート!AE66))</f>
        <v/>
      </c>
      <c r="AO62" s="76" t="str">
        <f>IF(競技者データ入力シート!AF66="", "", 競技者データ入力シート!AF66)</f>
        <v/>
      </c>
      <c r="AP62" s="76" t="str">
        <f>IF(競技者データ入力シート!AH66="", "", 競技者データ入力シート!AH66)</f>
        <v/>
      </c>
      <c r="AQ62" s="76" t="str">
        <f>IF(競技者データ入力シート!AI66="", "", 競技者データ入力シート!AI66)</f>
        <v/>
      </c>
      <c r="AR62" s="75" t="str">
        <f>IF(AS62="", "", IF($L62="男", VLOOKUP(AS62, データ!$B$2:$C$101, 2, FALSE), IF($L62="女", VLOOKUP(AS62, データ!$F$2:$H$101, 2, FALSE), "")))</f>
        <v/>
      </c>
      <c r="AS62" s="76" t="str">
        <f>IF(A62="","",IF(競技者データ入力シート!AJ66="", "", 競技者データ入力シート!AJ66))</f>
        <v/>
      </c>
      <c r="AT62" s="76" t="str">
        <f>IF(競技者データ入力シート!AK66="", "", 競技者データ入力シート!AK66)</f>
        <v/>
      </c>
      <c r="AU62" s="76" t="str">
        <f>IF(競技者データ入力シート!AM66="", "", 競技者データ入力シート!AM66)</f>
        <v/>
      </c>
      <c r="AV62" s="76" t="str">
        <f>IF(競技者データ入力シート!AN66="", "", 競技者データ入力シート!AN66)</f>
        <v/>
      </c>
      <c r="AW62" s="76" t="str">
        <f t="shared" si="4"/>
        <v/>
      </c>
    </row>
    <row r="63" spans="1:62">
      <c r="A63" s="75" t="str">
        <f>競技者データ入力シート!A67</f>
        <v/>
      </c>
      <c r="B63" s="75" t="str">
        <f>IF(競技者データ入力シート!B67="", "", 競技者データ入力シート!B67)</f>
        <v/>
      </c>
      <c r="C63" s="76" t="str">
        <f>IF(競技者データ入力シート!C67="", "", 競技者データ入力シート!C67)</f>
        <v/>
      </c>
      <c r="D63" s="76" t="str">
        <f>IF(競技者データ入力シート!D67="", "", 競技者データ入力シート!D67)</f>
        <v/>
      </c>
      <c r="E63" s="76" t="str">
        <f t="shared" si="0"/>
        <v/>
      </c>
      <c r="F63" s="76" t="str">
        <f t="shared" si="1"/>
        <v/>
      </c>
      <c r="G63" s="76" t="str">
        <f t="shared" si="2"/>
        <v/>
      </c>
      <c r="H63" s="76" t="str">
        <f t="shared" si="3"/>
        <v/>
      </c>
      <c r="I63" s="76" t="str">
        <f>IF(競技者データ入力シート!G67="", "", 競技者データ入力シート!G67)</f>
        <v/>
      </c>
      <c r="J63" s="76" t="str">
        <f>IF(競技者データ入力シート!E67="", "", 競技者データ入力シート!E67)</f>
        <v/>
      </c>
      <c r="K63" s="76" t="str">
        <f>IF(競技者データ入力シート!F67="", "", 競技者データ入力シート!F67)</f>
        <v/>
      </c>
      <c r="L63" s="76" t="str">
        <f>IF(競技者データ入力シート!I67="", "", 競技者データ入力シート!I67)</f>
        <v/>
      </c>
      <c r="M63" s="75" t="str">
        <f>IF(競技者データ入力シート!J67="", "", 競技者データ入力シート!J67)</f>
        <v/>
      </c>
      <c r="N63" s="75" t="str">
        <f>IF(競技者データ入力シート!K67="", "", 競技者データ入力シート!K67)</f>
        <v/>
      </c>
      <c r="O63" s="75" t="str">
        <f>IF(競技者データ入力シート!L67="", "", 競技者データ入力シート!L67)</f>
        <v/>
      </c>
      <c r="P63" s="76" t="str">
        <f>IF(競技者データ入力シート!M67="", "", 競技者データ入力シート!M67)</f>
        <v/>
      </c>
      <c r="Q63" s="75" t="str">
        <f>IF(A63="","",競技者データ入力シート!$U$1)</f>
        <v/>
      </c>
      <c r="R63" s="76" t="str">
        <f>IF(Q63="", "",'大会申込一覧表(印刷して提出)'!$P$6)</f>
        <v/>
      </c>
      <c r="S63" s="76" t="str">
        <f>IF(Q63="", "", '大会申込一覧表(印刷して提出)'!$E$6)</f>
        <v/>
      </c>
      <c r="T63" s="76" t="str">
        <f>IF(Q63="", "", 競技者データ入力シート!#REF!)</f>
        <v/>
      </c>
      <c r="U63" s="76" t="str">
        <f>IF(Q63="", "",'大会申込一覧表(印刷して提出)'!$P$5)</f>
        <v/>
      </c>
      <c r="V63" s="76" t="str">
        <f>IF(競技者データ入力シート!N67="", "", 競技者データ入力シート!N67)</f>
        <v/>
      </c>
      <c r="W63" s="76" t="str">
        <f>IF(競技者データ入力シート!O67="", "", 競技者データ入力シート!O67)</f>
        <v/>
      </c>
      <c r="X63" s="73" t="str">
        <f>IF(Y63="", "", IF($L63="男", VLOOKUP(Y63, データ!$B$2:$C$101, 2, FALSE), IF($L63="女", VLOOKUP(Y63, データ!$F$2:$H$101, 2, FALSE), "")))</f>
        <v/>
      </c>
      <c r="Y63" s="76" t="str">
        <f>IF(A63="","",IF(競技者データ入力シート!P67="", "", 競技者データ入力シート!P67))</f>
        <v/>
      </c>
      <c r="Z63" s="76" t="str">
        <f>IF(競技者データ入力シート!Q67="", "", 競技者データ入力シート!Q67)</f>
        <v/>
      </c>
      <c r="AA63" s="76" t="str">
        <f>IF(競技者データ入力シート!S67="", "", 競技者データ入力シート!S67)</f>
        <v/>
      </c>
      <c r="AB63" s="76" t="str">
        <f>IF(競技者データ入力シート!T67="", "", 競技者データ入力シート!T67)</f>
        <v/>
      </c>
      <c r="AC63" s="73" t="str">
        <f>IF(AD63="", "", IF($L63="男", VLOOKUP(AD63, データ!$B$2:$C$101, 2, FALSE), IF($L63="女", VLOOKUP(AD63, データ!$F$2:$H$101, 2, FALSE), "")))</f>
        <v/>
      </c>
      <c r="AD63" s="76" t="str">
        <f>IF(A63="","",IF(競技者データ入力シート!U67="", "", 競技者データ入力シート!U67))</f>
        <v/>
      </c>
      <c r="AE63" s="76" t="str">
        <f>IF(競技者データ入力シート!V67="", "", 競技者データ入力シート!V67)</f>
        <v/>
      </c>
      <c r="AF63" s="73" t="str">
        <f>IF(競技者データ入力シート!X67="", "", 競技者データ入力シート!X67)</f>
        <v/>
      </c>
      <c r="AG63" s="76" t="str">
        <f>IF(競技者データ入力シート!Y67="", "", 競技者データ入力シート!Y67)</f>
        <v/>
      </c>
      <c r="AH63" s="73" t="str">
        <f>IF(AI63="", "", IF($L63="男", VLOOKUP(AI63, データ!$B$2:$C$101, 2, FALSE), IF($L63="女", VLOOKUP(AI63, データ!$F$2:$H$101, 2, FALSE), "")))</f>
        <v/>
      </c>
      <c r="AI63" s="76" t="str">
        <f>IF(A63="","",IF(競技者データ入力シート!Z67="", "", 競技者データ入力シート!Z67))</f>
        <v/>
      </c>
      <c r="AJ63" s="76" t="str">
        <f>IF(競技者データ入力シート!AA67="", "", 競技者データ入力シート!AA67)</f>
        <v/>
      </c>
      <c r="AK63" s="76" t="str">
        <f>IF(競技者データ入力シート!AC67="", "", 競技者データ入力シート!AC67)</f>
        <v/>
      </c>
      <c r="AL63" s="76" t="str">
        <f>IF(競技者データ入力シート!AD67="", "", 競技者データ入力シート!AD67)</f>
        <v/>
      </c>
      <c r="AM63" s="73" t="str">
        <f>IF(AN63="", "", IF($L63="男", VLOOKUP(AN63, データ!$B$2:$C$101, 2, FALSE), IF($L63="女", VLOOKUP(AN63, データ!$F$2:$H$101, 2, FALSE), "")))</f>
        <v/>
      </c>
      <c r="AN63" s="76" t="str">
        <f>IF(A63="","",IF(競技者データ入力シート!AE67="", "", 競技者データ入力シート!AE67))</f>
        <v/>
      </c>
      <c r="AO63" s="76" t="str">
        <f>IF(競技者データ入力シート!AF67="", "", 競技者データ入力シート!AF67)</f>
        <v/>
      </c>
      <c r="AP63" s="76" t="str">
        <f>IF(競技者データ入力シート!AH67="", "", 競技者データ入力シート!AH67)</f>
        <v/>
      </c>
      <c r="AQ63" s="76" t="str">
        <f>IF(競技者データ入力シート!AI67="", "", 競技者データ入力シート!AI67)</f>
        <v/>
      </c>
      <c r="AR63" s="75" t="str">
        <f>IF(AS63="", "", IF($L63="男", VLOOKUP(AS63, データ!$B$2:$C$101, 2, FALSE), IF($L63="女", VLOOKUP(AS63, データ!$F$2:$H$101, 2, FALSE), "")))</f>
        <v/>
      </c>
      <c r="AS63" s="76" t="str">
        <f>IF(A63="","",IF(競技者データ入力シート!AJ67="", "", 競技者データ入力シート!AJ67))</f>
        <v/>
      </c>
      <c r="AT63" s="76" t="str">
        <f>IF(競技者データ入力シート!AK67="", "", 競技者データ入力シート!AK67)</f>
        <v/>
      </c>
      <c r="AU63" s="76" t="str">
        <f>IF(競技者データ入力シート!AM67="", "", 競技者データ入力シート!AM67)</f>
        <v/>
      </c>
      <c r="AV63" s="76" t="str">
        <f>IF(競技者データ入力シート!AN67="", "", 競技者データ入力シート!AN67)</f>
        <v/>
      </c>
      <c r="AW63" s="76" t="str">
        <f t="shared" si="4"/>
        <v/>
      </c>
    </row>
    <row r="64" spans="1:62">
      <c r="A64" s="75" t="str">
        <f>競技者データ入力シート!A68</f>
        <v/>
      </c>
      <c r="B64" s="75" t="str">
        <f>IF(競技者データ入力シート!B68="", "", 競技者データ入力シート!B68)</f>
        <v/>
      </c>
      <c r="C64" s="76" t="str">
        <f>IF(競技者データ入力シート!C68="", "", 競技者データ入力シート!C68)</f>
        <v/>
      </c>
      <c r="D64" s="76" t="str">
        <f>IF(競技者データ入力シート!D68="", "", 競技者データ入力シート!D68)</f>
        <v/>
      </c>
      <c r="E64" s="76" t="str">
        <f t="shared" si="0"/>
        <v/>
      </c>
      <c r="F64" s="76" t="str">
        <f t="shared" si="1"/>
        <v/>
      </c>
      <c r="G64" s="76" t="str">
        <f t="shared" si="2"/>
        <v/>
      </c>
      <c r="H64" s="76" t="str">
        <f t="shared" si="3"/>
        <v/>
      </c>
      <c r="I64" s="76" t="str">
        <f>IF(競技者データ入力シート!G68="", "", 競技者データ入力シート!G68)</f>
        <v/>
      </c>
      <c r="J64" s="76" t="str">
        <f>IF(競技者データ入力シート!E68="", "", 競技者データ入力シート!E68)</f>
        <v/>
      </c>
      <c r="K64" s="76" t="str">
        <f>IF(競技者データ入力シート!F68="", "", 競技者データ入力シート!F68)</f>
        <v/>
      </c>
      <c r="L64" s="76" t="str">
        <f>IF(競技者データ入力シート!I68="", "", 競技者データ入力シート!I68)</f>
        <v/>
      </c>
      <c r="M64" s="75" t="str">
        <f>IF(競技者データ入力シート!J68="", "", 競技者データ入力シート!J68)</f>
        <v/>
      </c>
      <c r="N64" s="75" t="str">
        <f>IF(競技者データ入力シート!K68="", "", 競技者データ入力シート!K68)</f>
        <v/>
      </c>
      <c r="O64" s="75" t="str">
        <f>IF(競技者データ入力シート!L68="", "", 競技者データ入力シート!L68)</f>
        <v/>
      </c>
      <c r="P64" s="76" t="str">
        <f>IF(競技者データ入力シート!M68="", "", 競技者データ入力シート!M68)</f>
        <v/>
      </c>
      <c r="Q64" s="75" t="str">
        <f>IF(A64="","",競技者データ入力シート!$U$1)</f>
        <v/>
      </c>
      <c r="R64" s="76" t="str">
        <f>IF(Q64="", "",'大会申込一覧表(印刷して提出)'!$P$6)</f>
        <v/>
      </c>
      <c r="S64" s="76" t="str">
        <f>IF(Q64="", "", '大会申込一覧表(印刷して提出)'!$E$6)</f>
        <v/>
      </c>
      <c r="T64" s="76" t="str">
        <f>IF(Q64="", "", 競技者データ入力シート!#REF!)</f>
        <v/>
      </c>
      <c r="U64" s="76" t="str">
        <f>IF(Q64="", "",'大会申込一覧表(印刷して提出)'!$P$5)</f>
        <v/>
      </c>
      <c r="V64" s="76" t="str">
        <f>IF(競技者データ入力シート!N68="", "", 競技者データ入力シート!N68)</f>
        <v/>
      </c>
      <c r="W64" s="76" t="str">
        <f>IF(競技者データ入力シート!O68="", "", 競技者データ入力シート!O68)</f>
        <v/>
      </c>
      <c r="X64" s="73" t="str">
        <f>IF(Y64="", "", IF($L64="男", VLOOKUP(Y64, データ!$B$2:$C$101, 2, FALSE), IF($L64="女", VLOOKUP(Y64, データ!$F$2:$H$101, 2, FALSE), "")))</f>
        <v/>
      </c>
      <c r="Y64" s="76" t="str">
        <f>IF(A64="","",IF(競技者データ入力シート!P68="", "", 競技者データ入力シート!P68))</f>
        <v/>
      </c>
      <c r="Z64" s="76" t="str">
        <f>IF(競技者データ入力シート!Q68="", "", 競技者データ入力シート!Q68)</f>
        <v/>
      </c>
      <c r="AA64" s="76" t="str">
        <f>IF(競技者データ入力シート!S68="", "", 競技者データ入力シート!S68)</f>
        <v/>
      </c>
      <c r="AB64" s="76" t="str">
        <f>IF(競技者データ入力シート!T68="", "", 競技者データ入力シート!T68)</f>
        <v/>
      </c>
      <c r="AC64" s="73" t="str">
        <f>IF(AD64="", "", IF($L64="男", VLOOKUP(AD64, データ!$B$2:$C$101, 2, FALSE), IF($L64="女", VLOOKUP(AD64, データ!$F$2:$H$101, 2, FALSE), "")))</f>
        <v/>
      </c>
      <c r="AD64" s="76" t="str">
        <f>IF(A64="","",IF(競技者データ入力シート!U68="", "", 競技者データ入力シート!U68))</f>
        <v/>
      </c>
      <c r="AE64" s="76" t="str">
        <f>IF(競技者データ入力シート!V68="", "", 競技者データ入力シート!V68)</f>
        <v/>
      </c>
      <c r="AF64" s="73" t="str">
        <f>IF(競技者データ入力シート!X68="", "", 競技者データ入力シート!X68)</f>
        <v/>
      </c>
      <c r="AG64" s="76" t="str">
        <f>IF(競技者データ入力シート!Y68="", "", 競技者データ入力シート!Y68)</f>
        <v/>
      </c>
      <c r="AH64" s="73" t="str">
        <f>IF(AI64="", "", IF($L64="男", VLOOKUP(AI64, データ!$B$2:$C$101, 2, FALSE), IF($L64="女", VLOOKUP(AI64, データ!$F$2:$H$101, 2, FALSE), "")))</f>
        <v/>
      </c>
      <c r="AI64" s="76" t="str">
        <f>IF(A64="","",IF(競技者データ入力シート!Z68="", "", 競技者データ入力シート!Z68))</f>
        <v/>
      </c>
      <c r="AJ64" s="76" t="str">
        <f>IF(競技者データ入力シート!AA68="", "", 競技者データ入力シート!AA68)</f>
        <v/>
      </c>
      <c r="AK64" s="76" t="str">
        <f>IF(競技者データ入力シート!AC68="", "", 競技者データ入力シート!AC68)</f>
        <v/>
      </c>
      <c r="AL64" s="76" t="str">
        <f>IF(競技者データ入力シート!AD68="", "", 競技者データ入力シート!AD68)</f>
        <v/>
      </c>
      <c r="AM64" s="73" t="str">
        <f>IF(AN64="", "", IF($L64="男", VLOOKUP(AN64, データ!$B$2:$C$101, 2, FALSE), IF($L64="女", VLOOKUP(AN64, データ!$F$2:$H$101, 2, FALSE), "")))</f>
        <v/>
      </c>
      <c r="AN64" s="76" t="str">
        <f>IF(A64="","",IF(競技者データ入力シート!AE68="", "", 競技者データ入力シート!AE68))</f>
        <v/>
      </c>
      <c r="AO64" s="76" t="str">
        <f>IF(競技者データ入力シート!AF68="", "", 競技者データ入力シート!AF68)</f>
        <v/>
      </c>
      <c r="AP64" s="76" t="str">
        <f>IF(競技者データ入力シート!AH68="", "", 競技者データ入力シート!AH68)</f>
        <v/>
      </c>
      <c r="AQ64" s="76" t="str">
        <f>IF(競技者データ入力シート!AI68="", "", 競技者データ入力シート!AI68)</f>
        <v/>
      </c>
      <c r="AR64" s="75" t="str">
        <f>IF(AS64="", "", IF($L64="男", VLOOKUP(AS64, データ!$B$2:$C$101, 2, FALSE), IF($L64="女", VLOOKUP(AS64, データ!$F$2:$H$101, 2, FALSE), "")))</f>
        <v/>
      </c>
      <c r="AS64" s="76" t="str">
        <f>IF(A64="","",IF(競技者データ入力シート!AJ68="", "", 競技者データ入力シート!AJ68))</f>
        <v/>
      </c>
      <c r="AT64" s="76" t="str">
        <f>IF(競技者データ入力シート!AK68="", "", 競技者データ入力シート!AK68)</f>
        <v/>
      </c>
      <c r="AU64" s="76" t="str">
        <f>IF(競技者データ入力シート!AM68="", "", 競技者データ入力シート!AM68)</f>
        <v/>
      </c>
      <c r="AV64" s="76" t="str">
        <f>IF(競技者データ入力シート!AN68="", "", 競技者データ入力シート!AN68)</f>
        <v/>
      </c>
      <c r="AW64" s="76" t="str">
        <f t="shared" si="4"/>
        <v/>
      </c>
    </row>
    <row r="65" spans="1:49">
      <c r="A65" s="75" t="str">
        <f>競技者データ入力シート!A69</f>
        <v/>
      </c>
      <c r="B65" s="75" t="str">
        <f>IF(競技者データ入力シート!B69="", "", 競技者データ入力シート!B69)</f>
        <v/>
      </c>
      <c r="C65" s="76" t="str">
        <f>IF(競技者データ入力シート!C69="", "", 競技者データ入力シート!C69)</f>
        <v/>
      </c>
      <c r="D65" s="76" t="str">
        <f>IF(競技者データ入力シート!D69="", "", 競技者データ入力シート!D69)</f>
        <v/>
      </c>
      <c r="E65" s="76" t="str">
        <f t="shared" si="0"/>
        <v/>
      </c>
      <c r="F65" s="76" t="str">
        <f t="shared" si="1"/>
        <v/>
      </c>
      <c r="G65" s="76" t="str">
        <f t="shared" si="2"/>
        <v/>
      </c>
      <c r="H65" s="76" t="str">
        <f t="shared" si="3"/>
        <v/>
      </c>
      <c r="I65" s="76" t="str">
        <f>IF(競技者データ入力シート!G69="", "", 競技者データ入力シート!G69)</f>
        <v/>
      </c>
      <c r="J65" s="76" t="str">
        <f>IF(競技者データ入力シート!E69="", "", 競技者データ入力シート!E69)</f>
        <v/>
      </c>
      <c r="K65" s="76" t="str">
        <f>IF(競技者データ入力シート!F69="", "", 競技者データ入力シート!F69)</f>
        <v/>
      </c>
      <c r="L65" s="76" t="str">
        <f>IF(競技者データ入力シート!I69="", "", 競技者データ入力シート!I69)</f>
        <v/>
      </c>
      <c r="M65" s="75" t="str">
        <f>IF(競技者データ入力シート!J69="", "", 競技者データ入力シート!J69)</f>
        <v/>
      </c>
      <c r="N65" s="75" t="str">
        <f>IF(競技者データ入力シート!K69="", "", 競技者データ入力シート!K69)</f>
        <v/>
      </c>
      <c r="O65" s="75" t="str">
        <f>IF(競技者データ入力シート!L69="", "", 競技者データ入力シート!L69)</f>
        <v/>
      </c>
      <c r="P65" s="76" t="str">
        <f>IF(競技者データ入力シート!M69="", "", 競技者データ入力シート!M69)</f>
        <v/>
      </c>
      <c r="Q65" s="75" t="str">
        <f>IF(A65="","",競技者データ入力シート!$U$1)</f>
        <v/>
      </c>
      <c r="R65" s="76" t="str">
        <f>IF(Q65="", "",'大会申込一覧表(印刷して提出)'!$P$6)</f>
        <v/>
      </c>
      <c r="S65" s="76" t="str">
        <f>IF(Q65="", "", '大会申込一覧表(印刷して提出)'!$E$6)</f>
        <v/>
      </c>
      <c r="T65" s="76" t="str">
        <f>IF(Q65="", "", 競技者データ入力シート!#REF!)</f>
        <v/>
      </c>
      <c r="U65" s="76" t="str">
        <f>IF(Q65="", "",'大会申込一覧表(印刷して提出)'!$P$5)</f>
        <v/>
      </c>
      <c r="V65" s="76" t="str">
        <f>IF(競技者データ入力シート!N69="", "", 競技者データ入力シート!N69)</f>
        <v/>
      </c>
      <c r="W65" s="76" t="str">
        <f>IF(競技者データ入力シート!O69="", "", 競技者データ入力シート!O69)</f>
        <v/>
      </c>
      <c r="X65" s="73" t="str">
        <f>IF(Y65="", "", IF($L65="男", VLOOKUP(Y65, データ!$B$2:$C$101, 2, FALSE), IF($L65="女", VLOOKUP(Y65, データ!$F$2:$H$101, 2, FALSE), "")))</f>
        <v/>
      </c>
      <c r="Y65" s="76" t="str">
        <f>IF(A65="","",IF(競技者データ入力シート!P69="", "", 競技者データ入力シート!P69))</f>
        <v/>
      </c>
      <c r="Z65" s="76" t="str">
        <f>IF(競技者データ入力シート!Q69="", "", 競技者データ入力シート!Q69)</f>
        <v/>
      </c>
      <c r="AA65" s="76" t="str">
        <f>IF(競技者データ入力シート!S69="", "", 競技者データ入力シート!S69)</f>
        <v/>
      </c>
      <c r="AB65" s="76" t="str">
        <f>IF(競技者データ入力シート!T69="", "", 競技者データ入力シート!T69)</f>
        <v/>
      </c>
      <c r="AC65" s="73" t="str">
        <f>IF(AD65="", "", IF($L65="男", VLOOKUP(AD65, データ!$B$2:$C$101, 2, FALSE), IF($L65="女", VLOOKUP(AD65, データ!$F$2:$H$101, 2, FALSE), "")))</f>
        <v/>
      </c>
      <c r="AD65" s="76" t="str">
        <f>IF(A65="","",IF(競技者データ入力シート!U69="", "", 競技者データ入力シート!U69))</f>
        <v/>
      </c>
      <c r="AE65" s="76" t="str">
        <f>IF(競技者データ入力シート!V69="", "", 競技者データ入力シート!V69)</f>
        <v/>
      </c>
      <c r="AF65" s="73" t="str">
        <f>IF(競技者データ入力シート!X69="", "", 競技者データ入力シート!X69)</f>
        <v/>
      </c>
      <c r="AG65" s="76" t="str">
        <f>IF(競技者データ入力シート!Y69="", "", 競技者データ入力シート!Y69)</f>
        <v/>
      </c>
      <c r="AH65" s="73" t="str">
        <f>IF(AI65="", "", IF($L65="男", VLOOKUP(AI65, データ!$B$2:$C$101, 2, FALSE), IF($L65="女", VLOOKUP(AI65, データ!$F$2:$H$101, 2, FALSE), "")))</f>
        <v/>
      </c>
      <c r="AI65" s="76" t="str">
        <f>IF(A65="","",IF(競技者データ入力シート!Z69="", "", 競技者データ入力シート!Z69))</f>
        <v/>
      </c>
      <c r="AJ65" s="76" t="str">
        <f>IF(競技者データ入力シート!AA69="", "", 競技者データ入力シート!AA69)</f>
        <v/>
      </c>
      <c r="AK65" s="76" t="str">
        <f>IF(競技者データ入力シート!AC69="", "", 競技者データ入力シート!AC69)</f>
        <v/>
      </c>
      <c r="AL65" s="76" t="str">
        <f>IF(競技者データ入力シート!AD69="", "", 競技者データ入力シート!AD69)</f>
        <v/>
      </c>
      <c r="AM65" s="73" t="str">
        <f>IF(AN65="", "", IF($L65="男", VLOOKUP(AN65, データ!$B$2:$C$101, 2, FALSE), IF($L65="女", VLOOKUP(AN65, データ!$F$2:$H$101, 2, FALSE), "")))</f>
        <v/>
      </c>
      <c r="AN65" s="76" t="str">
        <f>IF(A65="","",IF(競技者データ入力シート!AE69="", "", 競技者データ入力シート!AE69))</f>
        <v/>
      </c>
      <c r="AO65" s="76" t="str">
        <f>IF(競技者データ入力シート!AF69="", "", 競技者データ入力シート!AF69)</f>
        <v/>
      </c>
      <c r="AP65" s="76" t="str">
        <f>IF(競技者データ入力シート!AH69="", "", 競技者データ入力シート!AH69)</f>
        <v/>
      </c>
      <c r="AQ65" s="76" t="str">
        <f>IF(競技者データ入力シート!AI69="", "", 競技者データ入力シート!AI69)</f>
        <v/>
      </c>
      <c r="AR65" s="75" t="str">
        <f>IF(AS65="", "", IF($L65="男", VLOOKUP(AS65, データ!$B$2:$C$101, 2, FALSE), IF($L65="女", VLOOKUP(AS65, データ!$F$2:$H$101, 2, FALSE), "")))</f>
        <v/>
      </c>
      <c r="AS65" s="76" t="str">
        <f>IF(A65="","",IF(競技者データ入力シート!AJ69="", "", 競技者データ入力シート!AJ69))</f>
        <v/>
      </c>
      <c r="AT65" s="76" t="str">
        <f>IF(競技者データ入力シート!AK69="", "", 競技者データ入力シート!AK69)</f>
        <v/>
      </c>
      <c r="AU65" s="76" t="str">
        <f>IF(競技者データ入力シート!AM69="", "", 競技者データ入力シート!AM69)</f>
        <v/>
      </c>
      <c r="AV65" s="76" t="str">
        <f>IF(競技者データ入力シート!AN69="", "", 競技者データ入力シート!AN69)</f>
        <v/>
      </c>
      <c r="AW65" s="76" t="str">
        <f t="shared" si="4"/>
        <v/>
      </c>
    </row>
    <row r="66" spans="1:49">
      <c r="A66" s="75" t="str">
        <f>競技者データ入力シート!A70</f>
        <v/>
      </c>
      <c r="B66" s="75" t="str">
        <f>IF(競技者データ入力シート!B70="", "", 競技者データ入力シート!B70)</f>
        <v/>
      </c>
      <c r="C66" s="76" t="str">
        <f>IF(競技者データ入力シート!C70="", "", 競技者データ入力シート!C70)</f>
        <v/>
      </c>
      <c r="D66" s="76" t="str">
        <f>IF(競技者データ入力シート!D70="", "", 競技者データ入力シート!D70)</f>
        <v/>
      </c>
      <c r="E66" s="76" t="str">
        <f t="shared" si="0"/>
        <v/>
      </c>
      <c r="F66" s="76" t="str">
        <f t="shared" si="1"/>
        <v/>
      </c>
      <c r="G66" s="76" t="str">
        <f t="shared" si="2"/>
        <v/>
      </c>
      <c r="H66" s="76" t="str">
        <f t="shared" si="3"/>
        <v/>
      </c>
      <c r="I66" s="76" t="str">
        <f>IF(競技者データ入力シート!G70="", "", 競技者データ入力シート!G70)</f>
        <v/>
      </c>
      <c r="J66" s="76" t="str">
        <f>IF(競技者データ入力シート!E70="", "", 競技者データ入力シート!E70)</f>
        <v/>
      </c>
      <c r="K66" s="76" t="str">
        <f>IF(競技者データ入力シート!F70="", "", 競技者データ入力シート!F70)</f>
        <v/>
      </c>
      <c r="L66" s="76" t="str">
        <f>IF(競技者データ入力シート!I70="", "", 競技者データ入力シート!I70)</f>
        <v/>
      </c>
      <c r="M66" s="75" t="str">
        <f>IF(競技者データ入力シート!J70="", "", 競技者データ入力シート!J70)</f>
        <v/>
      </c>
      <c r="N66" s="75" t="str">
        <f>IF(競技者データ入力シート!K70="", "", 競技者データ入力シート!K70)</f>
        <v/>
      </c>
      <c r="O66" s="75" t="str">
        <f>IF(競技者データ入力シート!L70="", "", 競技者データ入力シート!L70)</f>
        <v/>
      </c>
      <c r="P66" s="76" t="str">
        <f>IF(競技者データ入力シート!M70="", "", 競技者データ入力シート!M70)</f>
        <v/>
      </c>
      <c r="Q66" s="75" t="str">
        <f>IF(A66="","",競技者データ入力シート!$U$1)</f>
        <v/>
      </c>
      <c r="R66" s="76" t="str">
        <f>IF(Q66="", "",'大会申込一覧表(印刷して提出)'!$P$6)</f>
        <v/>
      </c>
      <c r="S66" s="76" t="str">
        <f>IF(Q66="", "", '大会申込一覧表(印刷して提出)'!$E$6)</f>
        <v/>
      </c>
      <c r="T66" s="76" t="str">
        <f>IF(Q66="", "", 競技者データ入力シート!#REF!)</f>
        <v/>
      </c>
      <c r="U66" s="76" t="str">
        <f>IF(Q66="", "",'大会申込一覧表(印刷して提出)'!$P$5)</f>
        <v/>
      </c>
      <c r="V66" s="76" t="str">
        <f>IF(競技者データ入力シート!N70="", "", 競技者データ入力シート!N70)</f>
        <v/>
      </c>
      <c r="W66" s="76" t="str">
        <f>IF(競技者データ入力シート!O70="", "", 競技者データ入力シート!O70)</f>
        <v/>
      </c>
      <c r="X66" s="73" t="str">
        <f>IF(Y66="", "", IF($L66="男", VLOOKUP(Y66, データ!$B$2:$C$101, 2, FALSE), IF($L66="女", VLOOKUP(Y66, データ!$F$2:$H$101, 2, FALSE), "")))</f>
        <v/>
      </c>
      <c r="Y66" s="76" t="str">
        <f>IF(A66="","",IF(競技者データ入力シート!P70="", "", 競技者データ入力シート!P70))</f>
        <v/>
      </c>
      <c r="Z66" s="76" t="str">
        <f>IF(競技者データ入力シート!Q70="", "", 競技者データ入力シート!Q70)</f>
        <v/>
      </c>
      <c r="AA66" s="76" t="str">
        <f>IF(競技者データ入力シート!S70="", "", 競技者データ入力シート!S70)</f>
        <v/>
      </c>
      <c r="AB66" s="76" t="str">
        <f>IF(競技者データ入力シート!T70="", "", 競技者データ入力シート!T70)</f>
        <v/>
      </c>
      <c r="AC66" s="73" t="str">
        <f>IF(AD66="", "", IF($L66="男", VLOOKUP(AD66, データ!$B$2:$C$101, 2, FALSE), IF($L66="女", VLOOKUP(AD66, データ!$F$2:$H$101, 2, FALSE), "")))</f>
        <v/>
      </c>
      <c r="AD66" s="76" t="str">
        <f>IF(A66="","",IF(競技者データ入力シート!U70="", "", 競技者データ入力シート!U70))</f>
        <v/>
      </c>
      <c r="AE66" s="76" t="str">
        <f>IF(競技者データ入力シート!V70="", "", 競技者データ入力シート!V70)</f>
        <v/>
      </c>
      <c r="AF66" s="73" t="str">
        <f>IF(競技者データ入力シート!X70="", "", 競技者データ入力シート!X70)</f>
        <v/>
      </c>
      <c r="AG66" s="76" t="str">
        <f>IF(競技者データ入力シート!Y70="", "", 競技者データ入力シート!Y70)</f>
        <v/>
      </c>
      <c r="AH66" s="73" t="str">
        <f>IF(AI66="", "", IF($L66="男", VLOOKUP(AI66, データ!$B$2:$C$101, 2, FALSE), IF($L66="女", VLOOKUP(AI66, データ!$F$2:$H$101, 2, FALSE), "")))</f>
        <v/>
      </c>
      <c r="AI66" s="76" t="str">
        <f>IF(A66="","",IF(競技者データ入力シート!Z70="", "", 競技者データ入力シート!Z70))</f>
        <v/>
      </c>
      <c r="AJ66" s="76" t="str">
        <f>IF(競技者データ入力シート!AA70="", "", 競技者データ入力シート!AA70)</f>
        <v/>
      </c>
      <c r="AK66" s="76" t="str">
        <f>IF(競技者データ入力シート!AC70="", "", 競技者データ入力シート!AC70)</f>
        <v/>
      </c>
      <c r="AL66" s="76" t="str">
        <f>IF(競技者データ入力シート!AD70="", "", 競技者データ入力シート!AD70)</f>
        <v/>
      </c>
      <c r="AM66" s="73" t="str">
        <f>IF(AN66="", "", IF($L66="男", VLOOKUP(AN66, データ!$B$2:$C$101, 2, FALSE), IF($L66="女", VLOOKUP(AN66, データ!$F$2:$H$101, 2, FALSE), "")))</f>
        <v/>
      </c>
      <c r="AN66" s="76" t="str">
        <f>IF(A66="","",IF(競技者データ入力シート!AE70="", "", 競技者データ入力シート!AE70))</f>
        <v/>
      </c>
      <c r="AO66" s="76" t="str">
        <f>IF(競技者データ入力シート!AF70="", "", 競技者データ入力シート!AF70)</f>
        <v/>
      </c>
      <c r="AP66" s="76" t="str">
        <f>IF(競技者データ入力シート!AH70="", "", 競技者データ入力シート!AH70)</f>
        <v/>
      </c>
      <c r="AQ66" s="76" t="str">
        <f>IF(競技者データ入力シート!AI70="", "", 競技者データ入力シート!AI70)</f>
        <v/>
      </c>
      <c r="AR66" s="75" t="str">
        <f>IF(AS66="", "", IF($L66="男", VLOOKUP(AS66, データ!$B$2:$C$101, 2, FALSE), IF($L66="女", VLOOKUP(AS66, データ!$F$2:$H$101, 2, FALSE), "")))</f>
        <v/>
      </c>
      <c r="AS66" s="76" t="str">
        <f>IF(A66="","",IF(競技者データ入力シート!AJ70="", "", 競技者データ入力シート!AJ70))</f>
        <v/>
      </c>
      <c r="AT66" s="76" t="str">
        <f>IF(競技者データ入力シート!AK70="", "", 競技者データ入力シート!AK70)</f>
        <v/>
      </c>
      <c r="AU66" s="76" t="str">
        <f>IF(競技者データ入力シート!AM70="", "", 競技者データ入力シート!AM70)</f>
        <v/>
      </c>
      <c r="AV66" s="76" t="str">
        <f>IF(競技者データ入力シート!AN70="", "", 競技者データ入力シート!AN70)</f>
        <v/>
      </c>
      <c r="AW66" s="76" t="str">
        <f t="shared" si="4"/>
        <v/>
      </c>
    </row>
    <row r="67" spans="1:49">
      <c r="A67" s="75" t="str">
        <f>競技者データ入力シート!A71</f>
        <v/>
      </c>
      <c r="B67" s="75" t="str">
        <f>IF(競技者データ入力シート!B71="", "", 競技者データ入力シート!B71)</f>
        <v/>
      </c>
      <c r="C67" s="76" t="str">
        <f>IF(競技者データ入力シート!C71="", "", 競技者データ入力シート!C71)</f>
        <v/>
      </c>
      <c r="D67" s="76" t="str">
        <f>IF(競技者データ入力シート!D71="", "", 競技者データ入力シート!D71)</f>
        <v/>
      </c>
      <c r="E67" s="76" t="str">
        <f t="shared" si="0"/>
        <v/>
      </c>
      <c r="F67" s="76" t="str">
        <f t="shared" si="1"/>
        <v/>
      </c>
      <c r="G67" s="76" t="str">
        <f t="shared" si="2"/>
        <v/>
      </c>
      <c r="H67" s="76" t="str">
        <f t="shared" si="3"/>
        <v/>
      </c>
      <c r="I67" s="76" t="str">
        <f>IF(競技者データ入力シート!G71="", "", 競技者データ入力シート!G71)</f>
        <v/>
      </c>
      <c r="J67" s="76" t="str">
        <f>IF(競技者データ入力シート!E71="", "", 競技者データ入力シート!E71)</f>
        <v/>
      </c>
      <c r="K67" s="76" t="str">
        <f>IF(競技者データ入力シート!F71="", "", 競技者データ入力シート!F71)</f>
        <v/>
      </c>
      <c r="L67" s="76" t="str">
        <f>IF(競技者データ入力シート!I71="", "", 競技者データ入力シート!I71)</f>
        <v/>
      </c>
      <c r="M67" s="75" t="str">
        <f>IF(競技者データ入力シート!J71="", "", 競技者データ入力シート!J71)</f>
        <v/>
      </c>
      <c r="N67" s="75" t="str">
        <f>IF(競技者データ入力シート!K71="", "", 競技者データ入力シート!K71)</f>
        <v/>
      </c>
      <c r="O67" s="75" t="str">
        <f>IF(競技者データ入力シート!L71="", "", 競技者データ入力シート!L71)</f>
        <v/>
      </c>
      <c r="P67" s="76" t="str">
        <f>IF(競技者データ入力シート!M71="", "", 競技者データ入力シート!M71)</f>
        <v/>
      </c>
      <c r="Q67" s="75" t="str">
        <f>IF(A67="","",競技者データ入力シート!$U$1)</f>
        <v/>
      </c>
      <c r="R67" s="76" t="str">
        <f>IF(Q67="", "",'大会申込一覧表(印刷して提出)'!$P$6)</f>
        <v/>
      </c>
      <c r="S67" s="76" t="str">
        <f>IF(Q67="", "", '大会申込一覧表(印刷して提出)'!$E$6)</f>
        <v/>
      </c>
      <c r="T67" s="76" t="str">
        <f>IF(Q67="", "", 競技者データ入力シート!#REF!)</f>
        <v/>
      </c>
      <c r="U67" s="76" t="str">
        <f>IF(Q67="", "",'大会申込一覧表(印刷して提出)'!$P$5)</f>
        <v/>
      </c>
      <c r="V67" s="76" t="str">
        <f>IF(競技者データ入力シート!N71="", "", 競技者データ入力シート!N71)</f>
        <v/>
      </c>
      <c r="W67" s="76" t="str">
        <f>IF(競技者データ入力シート!O71="", "", 競技者データ入力シート!O71)</f>
        <v/>
      </c>
      <c r="X67" s="73" t="str">
        <f>IF(Y67="", "", IF($L67="男", VLOOKUP(Y67, データ!$B$2:$C$101, 2, FALSE), IF($L67="女", VLOOKUP(Y67, データ!$F$2:$H$101, 2, FALSE), "")))</f>
        <v/>
      </c>
      <c r="Y67" s="76" t="str">
        <f>IF(A67="","",IF(競技者データ入力シート!P71="", "", 競技者データ入力シート!P71))</f>
        <v/>
      </c>
      <c r="Z67" s="76" t="str">
        <f>IF(競技者データ入力シート!Q71="", "", 競技者データ入力シート!Q71)</f>
        <v/>
      </c>
      <c r="AA67" s="76" t="str">
        <f>IF(競技者データ入力シート!S71="", "", 競技者データ入力シート!S71)</f>
        <v/>
      </c>
      <c r="AB67" s="76" t="str">
        <f>IF(競技者データ入力シート!T71="", "", 競技者データ入力シート!T71)</f>
        <v/>
      </c>
      <c r="AC67" s="73" t="str">
        <f>IF(AD67="", "", IF($L67="男", VLOOKUP(AD67, データ!$B$2:$C$101, 2, FALSE), IF($L67="女", VLOOKUP(AD67, データ!$F$2:$H$101, 2, FALSE), "")))</f>
        <v/>
      </c>
      <c r="AD67" s="76" t="str">
        <f>IF(A67="","",IF(競技者データ入力シート!U71="", "", 競技者データ入力シート!U71))</f>
        <v/>
      </c>
      <c r="AE67" s="76" t="str">
        <f>IF(競技者データ入力シート!V71="", "", 競技者データ入力シート!V71)</f>
        <v/>
      </c>
      <c r="AF67" s="73" t="str">
        <f>IF(競技者データ入力シート!X71="", "", 競技者データ入力シート!X71)</f>
        <v/>
      </c>
      <c r="AG67" s="76" t="str">
        <f>IF(競技者データ入力シート!Y71="", "", 競技者データ入力シート!Y71)</f>
        <v/>
      </c>
      <c r="AH67" s="73" t="str">
        <f>IF(AI67="", "", IF($L67="男", VLOOKUP(AI67, データ!$B$2:$C$101, 2, FALSE), IF($L67="女", VLOOKUP(AI67, データ!$F$2:$H$101, 2, FALSE), "")))</f>
        <v/>
      </c>
      <c r="AI67" s="76" t="str">
        <f>IF(A67="","",IF(競技者データ入力シート!Z71="", "", 競技者データ入力シート!Z71))</f>
        <v/>
      </c>
      <c r="AJ67" s="76" t="str">
        <f>IF(競技者データ入力シート!AA71="", "", 競技者データ入力シート!AA71)</f>
        <v/>
      </c>
      <c r="AK67" s="76" t="str">
        <f>IF(競技者データ入力シート!AC71="", "", 競技者データ入力シート!AC71)</f>
        <v/>
      </c>
      <c r="AL67" s="76" t="str">
        <f>IF(競技者データ入力シート!AD71="", "", 競技者データ入力シート!AD71)</f>
        <v/>
      </c>
      <c r="AM67" s="73" t="str">
        <f>IF(AN67="", "", IF($L67="男", VLOOKUP(AN67, データ!$B$2:$C$101, 2, FALSE), IF($L67="女", VLOOKUP(AN67, データ!$F$2:$H$101, 2, FALSE), "")))</f>
        <v/>
      </c>
      <c r="AN67" s="76" t="str">
        <f>IF(A67="","",IF(競技者データ入力シート!AE71="", "", 競技者データ入力シート!AE71))</f>
        <v/>
      </c>
      <c r="AO67" s="76" t="str">
        <f>IF(競技者データ入力シート!AF71="", "", 競技者データ入力シート!AF71)</f>
        <v/>
      </c>
      <c r="AP67" s="76" t="str">
        <f>IF(競技者データ入力シート!AH71="", "", 競技者データ入力シート!AH71)</f>
        <v/>
      </c>
      <c r="AQ67" s="76" t="str">
        <f>IF(競技者データ入力シート!AI71="", "", 競技者データ入力シート!AI71)</f>
        <v/>
      </c>
      <c r="AR67" s="75" t="str">
        <f>IF(AS67="", "", IF($L67="男", VLOOKUP(AS67, データ!$B$2:$C$101, 2, FALSE), IF($L67="女", VLOOKUP(AS67, データ!$F$2:$H$101, 2, FALSE), "")))</f>
        <v/>
      </c>
      <c r="AS67" s="76" t="str">
        <f>IF(A67="","",IF(競技者データ入力シート!AJ71="", "", 競技者データ入力シート!AJ71))</f>
        <v/>
      </c>
      <c r="AT67" s="76" t="str">
        <f>IF(競技者データ入力シート!AK71="", "", 競技者データ入力シート!AK71)</f>
        <v/>
      </c>
      <c r="AU67" s="76" t="str">
        <f>IF(競技者データ入力シート!AM71="", "", 競技者データ入力シート!AM71)</f>
        <v/>
      </c>
      <c r="AV67" s="76" t="str">
        <f>IF(競技者データ入力シート!AN71="", "", 競技者データ入力シート!AN71)</f>
        <v/>
      </c>
      <c r="AW67" s="76" t="str">
        <f t="shared" si="4"/>
        <v/>
      </c>
    </row>
    <row r="68" spans="1:49">
      <c r="A68" s="75" t="str">
        <f>競技者データ入力シート!A72</f>
        <v/>
      </c>
      <c r="B68" s="75" t="str">
        <f>IF(競技者データ入力シート!B72="", "", 競技者データ入力シート!B72)</f>
        <v/>
      </c>
      <c r="C68" s="76" t="str">
        <f>IF(競技者データ入力シート!C72="", "", 競技者データ入力シート!C72)</f>
        <v/>
      </c>
      <c r="D68" s="76" t="str">
        <f>IF(競技者データ入力シート!D72="", "", 競技者データ入力シート!D72)</f>
        <v/>
      </c>
      <c r="E68" s="76" t="str">
        <f t="shared" ref="E68:E103" si="15">IF(C68="", "", C68)</f>
        <v/>
      </c>
      <c r="F68" s="76" t="str">
        <f t="shared" ref="F68:F103" si="16">IF(D68="", "", D68)</f>
        <v/>
      </c>
      <c r="G68" s="76" t="str">
        <f t="shared" ref="G68:G103" si="17">IF(C68="", "", C68)</f>
        <v/>
      </c>
      <c r="H68" s="76" t="str">
        <f t="shared" ref="H68:H103" si="18">IF(D68="", "", D68)</f>
        <v/>
      </c>
      <c r="I68" s="76" t="str">
        <f>IF(競技者データ入力シート!G72="", "", 競技者データ入力シート!G72)</f>
        <v/>
      </c>
      <c r="J68" s="76" t="str">
        <f>IF(競技者データ入力シート!E72="", "", 競技者データ入力シート!E72)</f>
        <v/>
      </c>
      <c r="K68" s="76" t="str">
        <f>IF(競技者データ入力シート!F72="", "", 競技者データ入力シート!F72)</f>
        <v/>
      </c>
      <c r="L68" s="76" t="str">
        <f>IF(競技者データ入力シート!I72="", "", 競技者データ入力シート!I72)</f>
        <v/>
      </c>
      <c r="M68" s="75" t="str">
        <f>IF(競技者データ入力シート!J72="", "", 競技者データ入力シート!J72)</f>
        <v/>
      </c>
      <c r="N68" s="75" t="str">
        <f>IF(競技者データ入力シート!K72="", "", 競技者データ入力シート!K72)</f>
        <v/>
      </c>
      <c r="O68" s="75" t="str">
        <f>IF(競技者データ入力シート!L72="", "", 競技者データ入力シート!L72)</f>
        <v/>
      </c>
      <c r="P68" s="76" t="str">
        <f>IF(競技者データ入力シート!M72="", "", 競技者データ入力シート!M72)</f>
        <v/>
      </c>
      <c r="Q68" s="75" t="str">
        <f>IF(A68="","",競技者データ入力シート!$U$1)</f>
        <v/>
      </c>
      <c r="R68" s="76" t="str">
        <f>IF(Q68="", "",'大会申込一覧表(印刷して提出)'!$P$6)</f>
        <v/>
      </c>
      <c r="S68" s="76" t="str">
        <f>IF(Q68="", "", '大会申込一覧表(印刷して提出)'!$E$6)</f>
        <v/>
      </c>
      <c r="T68" s="76" t="str">
        <f>IF(Q68="", "", 競技者データ入力シート!#REF!)</f>
        <v/>
      </c>
      <c r="U68" s="76" t="str">
        <f>IF(Q68="", "",'大会申込一覧表(印刷して提出)'!$P$5)</f>
        <v/>
      </c>
      <c r="V68" s="76" t="str">
        <f>IF(競技者データ入力シート!N72="", "", 競技者データ入力シート!N72)</f>
        <v/>
      </c>
      <c r="W68" s="76" t="str">
        <f>IF(競技者データ入力シート!O72="", "", 競技者データ入力シート!O72)</f>
        <v/>
      </c>
      <c r="X68" s="73" t="str">
        <f>IF(Y68="", "", IF($L68="男", VLOOKUP(Y68, データ!$B$2:$C$101, 2, FALSE), IF($L68="女", VLOOKUP(Y68, データ!$F$2:$H$101, 2, FALSE), "")))</f>
        <v/>
      </c>
      <c r="Y68" s="76" t="str">
        <f>IF(A68="","",IF(競技者データ入力シート!P72="", "", 競技者データ入力シート!P72))</f>
        <v/>
      </c>
      <c r="Z68" s="76" t="str">
        <f>IF(競技者データ入力シート!Q72="", "", 競技者データ入力シート!Q72)</f>
        <v/>
      </c>
      <c r="AA68" s="76" t="str">
        <f>IF(競技者データ入力シート!S72="", "", 競技者データ入力シート!S72)</f>
        <v/>
      </c>
      <c r="AB68" s="76" t="str">
        <f>IF(競技者データ入力シート!T72="", "", 競技者データ入力シート!T72)</f>
        <v/>
      </c>
      <c r="AC68" s="73" t="str">
        <f>IF(AD68="", "", IF($L68="男", VLOOKUP(AD68, データ!$B$2:$C$101, 2, FALSE), IF($L68="女", VLOOKUP(AD68, データ!$F$2:$H$101, 2, FALSE), "")))</f>
        <v/>
      </c>
      <c r="AD68" s="76" t="str">
        <f>IF(A68="","",IF(競技者データ入力シート!U72="", "", 競技者データ入力シート!U72))</f>
        <v/>
      </c>
      <c r="AE68" s="76" t="str">
        <f>IF(競技者データ入力シート!V72="", "", 競技者データ入力シート!V72)</f>
        <v/>
      </c>
      <c r="AF68" s="73" t="str">
        <f>IF(競技者データ入力シート!X72="", "", 競技者データ入力シート!X72)</f>
        <v/>
      </c>
      <c r="AG68" s="76" t="str">
        <f>IF(競技者データ入力シート!Y72="", "", 競技者データ入力シート!Y72)</f>
        <v/>
      </c>
      <c r="AH68" s="73" t="str">
        <f>IF(AI68="", "", IF($L68="男", VLOOKUP(AI68, データ!$B$2:$C$101, 2, FALSE), IF($L68="女", VLOOKUP(AI68, データ!$F$2:$H$101, 2, FALSE), "")))</f>
        <v/>
      </c>
      <c r="AI68" s="76" t="str">
        <f>IF(A68="","",IF(競技者データ入力シート!Z72="", "", 競技者データ入力シート!Z72))</f>
        <v/>
      </c>
      <c r="AJ68" s="76" t="str">
        <f>IF(競技者データ入力シート!AA72="", "", 競技者データ入力シート!AA72)</f>
        <v/>
      </c>
      <c r="AK68" s="76" t="str">
        <f>IF(競技者データ入力シート!AC72="", "", 競技者データ入力シート!AC72)</f>
        <v/>
      </c>
      <c r="AL68" s="76" t="str">
        <f>IF(競技者データ入力シート!AD72="", "", 競技者データ入力シート!AD72)</f>
        <v/>
      </c>
      <c r="AM68" s="73" t="str">
        <f>IF(AN68="", "", IF($L68="男", VLOOKUP(AN68, データ!$B$2:$C$101, 2, FALSE), IF($L68="女", VLOOKUP(AN68, データ!$F$2:$H$101, 2, FALSE), "")))</f>
        <v/>
      </c>
      <c r="AN68" s="76" t="str">
        <f>IF(A68="","",IF(競技者データ入力シート!AE72="", "", 競技者データ入力シート!AE72))</f>
        <v/>
      </c>
      <c r="AO68" s="76" t="str">
        <f>IF(競技者データ入力シート!AF72="", "", 競技者データ入力シート!AF72)</f>
        <v/>
      </c>
      <c r="AP68" s="76" t="str">
        <f>IF(競技者データ入力シート!AH72="", "", 競技者データ入力シート!AH72)</f>
        <v/>
      </c>
      <c r="AQ68" s="76" t="str">
        <f>IF(競技者データ入力シート!AI72="", "", 競技者データ入力シート!AI72)</f>
        <v/>
      </c>
      <c r="AR68" s="75" t="str">
        <f>IF(AS68="", "", IF($L68="男", VLOOKUP(AS68, データ!$B$2:$C$101, 2, FALSE), IF($L68="女", VLOOKUP(AS68, データ!$F$2:$H$101, 2, FALSE), "")))</f>
        <v/>
      </c>
      <c r="AS68" s="76" t="str">
        <f>IF(A68="","",IF(競技者データ入力シート!AJ72="", "", 競技者データ入力シート!AJ72))</f>
        <v/>
      </c>
      <c r="AT68" s="76" t="str">
        <f>IF(競技者データ入力シート!AK72="", "", 競技者データ入力シート!AK72)</f>
        <v/>
      </c>
      <c r="AU68" s="76" t="str">
        <f>IF(競技者データ入力シート!AM72="", "", 競技者データ入力シート!AM72)</f>
        <v/>
      </c>
      <c r="AV68" s="76" t="str">
        <f>IF(競技者データ入力シート!AN72="", "", 競技者データ入力シート!AN72)</f>
        <v/>
      </c>
      <c r="AW68" s="76" t="str">
        <f t="shared" ref="AW68:AW103" si="19">IF(A68="","",TRIM(C68&amp;"　"&amp;D68))</f>
        <v/>
      </c>
    </row>
    <row r="69" spans="1:49">
      <c r="A69" s="75" t="str">
        <f>競技者データ入力シート!A73</f>
        <v/>
      </c>
      <c r="B69" s="75" t="str">
        <f>IF(競技者データ入力シート!B73="", "", 競技者データ入力シート!B73)</f>
        <v/>
      </c>
      <c r="C69" s="76" t="str">
        <f>IF(競技者データ入力シート!C73="", "", 競技者データ入力シート!C73)</f>
        <v/>
      </c>
      <c r="D69" s="76" t="str">
        <f>IF(競技者データ入力シート!D73="", "", 競技者データ入力シート!D73)</f>
        <v/>
      </c>
      <c r="E69" s="76" t="str">
        <f t="shared" si="15"/>
        <v/>
      </c>
      <c r="F69" s="76" t="str">
        <f t="shared" si="16"/>
        <v/>
      </c>
      <c r="G69" s="76" t="str">
        <f t="shared" si="17"/>
        <v/>
      </c>
      <c r="H69" s="76" t="str">
        <f t="shared" si="18"/>
        <v/>
      </c>
      <c r="I69" s="76" t="str">
        <f>IF(競技者データ入力シート!G73="", "", 競技者データ入力シート!G73)</f>
        <v/>
      </c>
      <c r="J69" s="76" t="str">
        <f>IF(競技者データ入力シート!E73="", "", 競技者データ入力シート!E73)</f>
        <v/>
      </c>
      <c r="K69" s="76" t="str">
        <f>IF(競技者データ入力シート!F73="", "", 競技者データ入力シート!F73)</f>
        <v/>
      </c>
      <c r="L69" s="76" t="str">
        <f>IF(競技者データ入力シート!I73="", "", 競技者データ入力シート!I73)</f>
        <v/>
      </c>
      <c r="M69" s="75" t="str">
        <f>IF(競技者データ入力シート!J73="", "", 競技者データ入力シート!J73)</f>
        <v/>
      </c>
      <c r="N69" s="75" t="str">
        <f>IF(競技者データ入力シート!K73="", "", 競技者データ入力シート!K73)</f>
        <v/>
      </c>
      <c r="O69" s="75" t="str">
        <f>IF(競技者データ入力シート!L73="", "", 競技者データ入力シート!L73)</f>
        <v/>
      </c>
      <c r="P69" s="76" t="str">
        <f>IF(競技者データ入力シート!M73="", "", 競技者データ入力シート!M73)</f>
        <v/>
      </c>
      <c r="Q69" s="75" t="str">
        <f>IF(A69="","",競技者データ入力シート!$U$1)</f>
        <v/>
      </c>
      <c r="R69" s="76" t="str">
        <f>IF(Q69="", "",'大会申込一覧表(印刷して提出)'!$P$6)</f>
        <v/>
      </c>
      <c r="S69" s="76" t="str">
        <f>IF(Q69="", "", '大会申込一覧表(印刷して提出)'!$E$6)</f>
        <v/>
      </c>
      <c r="T69" s="76" t="str">
        <f>IF(Q69="", "", 競技者データ入力シート!#REF!)</f>
        <v/>
      </c>
      <c r="U69" s="76" t="str">
        <f>IF(Q69="", "",'大会申込一覧表(印刷して提出)'!$P$5)</f>
        <v/>
      </c>
      <c r="V69" s="76" t="str">
        <f>IF(競技者データ入力シート!N73="", "", 競技者データ入力シート!N73)</f>
        <v/>
      </c>
      <c r="W69" s="76" t="str">
        <f>IF(競技者データ入力シート!O73="", "", 競技者データ入力シート!O73)</f>
        <v/>
      </c>
      <c r="X69" s="73" t="str">
        <f>IF(Y69="", "", IF($L69="男", VLOOKUP(Y69, データ!$B$2:$C$101, 2, FALSE), IF($L69="女", VLOOKUP(Y69, データ!$F$2:$H$101, 2, FALSE), "")))</f>
        <v/>
      </c>
      <c r="Y69" s="76" t="str">
        <f>IF(A69="","",IF(競技者データ入力シート!P73="", "", 競技者データ入力シート!P73))</f>
        <v/>
      </c>
      <c r="Z69" s="76" t="str">
        <f>IF(競技者データ入力シート!Q73="", "", 競技者データ入力シート!Q73)</f>
        <v/>
      </c>
      <c r="AA69" s="76" t="str">
        <f>IF(競技者データ入力シート!S73="", "", 競技者データ入力シート!S73)</f>
        <v/>
      </c>
      <c r="AB69" s="76" t="str">
        <f>IF(競技者データ入力シート!T73="", "", 競技者データ入力シート!T73)</f>
        <v/>
      </c>
      <c r="AC69" s="73" t="str">
        <f>IF(AD69="", "", IF($L69="男", VLOOKUP(AD69, データ!$B$2:$C$101, 2, FALSE), IF($L69="女", VLOOKUP(AD69, データ!$F$2:$H$101, 2, FALSE), "")))</f>
        <v/>
      </c>
      <c r="AD69" s="76" t="str">
        <f>IF(A69="","",IF(競技者データ入力シート!U73="", "", 競技者データ入力シート!U73))</f>
        <v/>
      </c>
      <c r="AE69" s="76" t="str">
        <f>IF(競技者データ入力シート!V73="", "", 競技者データ入力シート!V73)</f>
        <v/>
      </c>
      <c r="AF69" s="73" t="str">
        <f>IF(競技者データ入力シート!X73="", "", 競技者データ入力シート!X73)</f>
        <v/>
      </c>
      <c r="AG69" s="76" t="str">
        <f>IF(競技者データ入力シート!Y73="", "", 競技者データ入力シート!Y73)</f>
        <v/>
      </c>
      <c r="AH69" s="73" t="str">
        <f>IF(AI69="", "", IF($L69="男", VLOOKUP(AI69, データ!$B$2:$C$101, 2, FALSE), IF($L69="女", VLOOKUP(AI69, データ!$F$2:$H$101, 2, FALSE), "")))</f>
        <v/>
      </c>
      <c r="AI69" s="76" t="str">
        <f>IF(A69="","",IF(競技者データ入力シート!Z73="", "", 競技者データ入力シート!Z73))</f>
        <v/>
      </c>
      <c r="AJ69" s="76" t="str">
        <f>IF(競技者データ入力シート!AA73="", "", 競技者データ入力シート!AA73)</f>
        <v/>
      </c>
      <c r="AK69" s="76" t="str">
        <f>IF(競技者データ入力シート!AC73="", "", 競技者データ入力シート!AC73)</f>
        <v/>
      </c>
      <c r="AL69" s="76" t="str">
        <f>IF(競技者データ入力シート!AD73="", "", 競技者データ入力シート!AD73)</f>
        <v/>
      </c>
      <c r="AM69" s="73" t="str">
        <f>IF(AN69="", "", IF($L69="男", VLOOKUP(AN69, データ!$B$2:$C$101, 2, FALSE), IF($L69="女", VLOOKUP(AN69, データ!$F$2:$H$101, 2, FALSE), "")))</f>
        <v/>
      </c>
      <c r="AN69" s="76" t="str">
        <f>IF(A69="","",IF(競技者データ入力シート!AE73="", "", 競技者データ入力シート!AE73))</f>
        <v/>
      </c>
      <c r="AO69" s="76" t="str">
        <f>IF(競技者データ入力シート!AF73="", "", 競技者データ入力シート!AF73)</f>
        <v/>
      </c>
      <c r="AP69" s="76" t="str">
        <f>IF(競技者データ入力シート!AH73="", "", 競技者データ入力シート!AH73)</f>
        <v/>
      </c>
      <c r="AQ69" s="76" t="str">
        <f>IF(競技者データ入力シート!AI73="", "", 競技者データ入力シート!AI73)</f>
        <v/>
      </c>
      <c r="AR69" s="75" t="str">
        <f>IF(AS69="", "", IF($L69="男", VLOOKUP(AS69, データ!$B$2:$C$101, 2, FALSE), IF($L69="女", VLOOKUP(AS69, データ!$F$2:$H$101, 2, FALSE), "")))</f>
        <v/>
      </c>
      <c r="AS69" s="76" t="str">
        <f>IF(A69="","",IF(競技者データ入力シート!AJ73="", "", 競技者データ入力シート!AJ73))</f>
        <v/>
      </c>
      <c r="AT69" s="76" t="str">
        <f>IF(競技者データ入力シート!AK73="", "", 競技者データ入力シート!AK73)</f>
        <v/>
      </c>
      <c r="AU69" s="76" t="str">
        <f>IF(競技者データ入力シート!AM73="", "", 競技者データ入力シート!AM73)</f>
        <v/>
      </c>
      <c r="AV69" s="76" t="str">
        <f>IF(競技者データ入力シート!AN73="", "", 競技者データ入力シート!AN73)</f>
        <v/>
      </c>
      <c r="AW69" s="76" t="str">
        <f t="shared" si="19"/>
        <v/>
      </c>
    </row>
    <row r="70" spans="1:49">
      <c r="A70" s="75" t="str">
        <f>競技者データ入力シート!A74</f>
        <v/>
      </c>
      <c r="B70" s="75" t="str">
        <f>IF(競技者データ入力シート!B74="", "", 競技者データ入力シート!B74)</f>
        <v/>
      </c>
      <c r="C70" s="76" t="str">
        <f>IF(競技者データ入力シート!C74="", "", 競技者データ入力シート!C74)</f>
        <v/>
      </c>
      <c r="D70" s="76" t="str">
        <f>IF(競技者データ入力シート!D74="", "", 競技者データ入力シート!D74)</f>
        <v/>
      </c>
      <c r="E70" s="76" t="str">
        <f t="shared" si="15"/>
        <v/>
      </c>
      <c r="F70" s="76" t="str">
        <f t="shared" si="16"/>
        <v/>
      </c>
      <c r="G70" s="76" t="str">
        <f t="shared" si="17"/>
        <v/>
      </c>
      <c r="H70" s="76" t="str">
        <f t="shared" si="18"/>
        <v/>
      </c>
      <c r="I70" s="76" t="str">
        <f>IF(競技者データ入力シート!G74="", "", 競技者データ入力シート!G74)</f>
        <v/>
      </c>
      <c r="J70" s="76" t="str">
        <f>IF(競技者データ入力シート!E74="", "", 競技者データ入力シート!E74)</f>
        <v/>
      </c>
      <c r="K70" s="76" t="str">
        <f>IF(競技者データ入力シート!F74="", "", 競技者データ入力シート!F74)</f>
        <v/>
      </c>
      <c r="L70" s="76" t="str">
        <f>IF(競技者データ入力シート!I74="", "", 競技者データ入力シート!I74)</f>
        <v/>
      </c>
      <c r="M70" s="75" t="str">
        <f>IF(競技者データ入力シート!J74="", "", 競技者データ入力シート!J74)</f>
        <v/>
      </c>
      <c r="N70" s="75" t="str">
        <f>IF(競技者データ入力シート!K74="", "", 競技者データ入力シート!K74)</f>
        <v/>
      </c>
      <c r="O70" s="75" t="str">
        <f>IF(競技者データ入力シート!L74="", "", 競技者データ入力シート!L74)</f>
        <v/>
      </c>
      <c r="P70" s="76" t="str">
        <f>IF(競技者データ入力シート!M74="", "", 競技者データ入力シート!M74)</f>
        <v/>
      </c>
      <c r="Q70" s="75" t="str">
        <f>IF(A70="","",競技者データ入力シート!$U$1)</f>
        <v/>
      </c>
      <c r="R70" s="76" t="str">
        <f>IF(Q70="", "",'大会申込一覧表(印刷して提出)'!$P$6)</f>
        <v/>
      </c>
      <c r="S70" s="76" t="str">
        <f>IF(Q70="", "", '大会申込一覧表(印刷して提出)'!$E$6)</f>
        <v/>
      </c>
      <c r="T70" s="76" t="str">
        <f>IF(Q70="", "", 競技者データ入力シート!#REF!)</f>
        <v/>
      </c>
      <c r="U70" s="76" t="str">
        <f>IF(Q70="", "",'大会申込一覧表(印刷して提出)'!$P$5)</f>
        <v/>
      </c>
      <c r="V70" s="76" t="str">
        <f>IF(競技者データ入力シート!N74="", "", 競技者データ入力シート!N74)</f>
        <v/>
      </c>
      <c r="W70" s="76" t="str">
        <f>IF(競技者データ入力シート!O74="", "", 競技者データ入力シート!O74)</f>
        <v/>
      </c>
      <c r="X70" s="73" t="str">
        <f>IF(Y70="", "", IF($L70="男", VLOOKUP(Y70, データ!$B$2:$C$101, 2, FALSE), IF($L70="女", VLOOKUP(Y70, データ!$F$2:$H$101, 2, FALSE), "")))</f>
        <v/>
      </c>
      <c r="Y70" s="76" t="str">
        <f>IF(A70="","",IF(競技者データ入力シート!P74="", "", 競技者データ入力シート!P74))</f>
        <v/>
      </c>
      <c r="Z70" s="76" t="str">
        <f>IF(競技者データ入力シート!Q74="", "", 競技者データ入力シート!Q74)</f>
        <v/>
      </c>
      <c r="AA70" s="76" t="str">
        <f>IF(競技者データ入力シート!S74="", "", 競技者データ入力シート!S74)</f>
        <v/>
      </c>
      <c r="AB70" s="76" t="str">
        <f>IF(競技者データ入力シート!T74="", "", 競技者データ入力シート!T74)</f>
        <v/>
      </c>
      <c r="AC70" s="73" t="str">
        <f>IF(AD70="", "", IF($L70="男", VLOOKUP(AD70, データ!$B$2:$C$101, 2, FALSE), IF($L70="女", VLOOKUP(AD70, データ!$F$2:$H$101, 2, FALSE), "")))</f>
        <v/>
      </c>
      <c r="AD70" s="76" t="str">
        <f>IF(A70="","",IF(競技者データ入力シート!U74="", "", 競技者データ入力シート!U74))</f>
        <v/>
      </c>
      <c r="AE70" s="76" t="str">
        <f>IF(競技者データ入力シート!V74="", "", 競技者データ入力シート!V74)</f>
        <v/>
      </c>
      <c r="AF70" s="73" t="str">
        <f>IF(競技者データ入力シート!X74="", "", 競技者データ入力シート!X74)</f>
        <v/>
      </c>
      <c r="AG70" s="76" t="str">
        <f>IF(競技者データ入力シート!Y74="", "", 競技者データ入力シート!Y74)</f>
        <v/>
      </c>
      <c r="AH70" s="73" t="str">
        <f>IF(AI70="", "", IF($L70="男", VLOOKUP(AI70, データ!$B$2:$C$101, 2, FALSE), IF($L70="女", VLOOKUP(AI70, データ!$F$2:$H$101, 2, FALSE), "")))</f>
        <v/>
      </c>
      <c r="AI70" s="76" t="str">
        <f>IF(A70="","",IF(競技者データ入力シート!Z74="", "", 競技者データ入力シート!Z74))</f>
        <v/>
      </c>
      <c r="AJ70" s="76" t="str">
        <f>IF(競技者データ入力シート!AA74="", "", 競技者データ入力シート!AA74)</f>
        <v/>
      </c>
      <c r="AK70" s="76" t="str">
        <f>IF(競技者データ入力シート!AC74="", "", 競技者データ入力シート!AC74)</f>
        <v/>
      </c>
      <c r="AL70" s="76" t="str">
        <f>IF(競技者データ入力シート!AD74="", "", 競技者データ入力シート!AD74)</f>
        <v/>
      </c>
      <c r="AM70" s="73" t="str">
        <f>IF(AN70="", "", IF($L70="男", VLOOKUP(AN70, データ!$B$2:$C$101, 2, FALSE), IF($L70="女", VLOOKUP(AN70, データ!$F$2:$H$101, 2, FALSE), "")))</f>
        <v/>
      </c>
      <c r="AN70" s="76" t="str">
        <f>IF(A70="","",IF(競技者データ入力シート!AE74="", "", 競技者データ入力シート!AE74))</f>
        <v/>
      </c>
      <c r="AO70" s="76" t="str">
        <f>IF(競技者データ入力シート!AF74="", "", 競技者データ入力シート!AF74)</f>
        <v/>
      </c>
      <c r="AP70" s="76" t="str">
        <f>IF(競技者データ入力シート!AH74="", "", 競技者データ入力シート!AH74)</f>
        <v/>
      </c>
      <c r="AQ70" s="76" t="str">
        <f>IF(競技者データ入力シート!AI74="", "", 競技者データ入力シート!AI74)</f>
        <v/>
      </c>
      <c r="AR70" s="75" t="str">
        <f>IF(AS70="", "", IF($L70="男", VLOOKUP(AS70, データ!$B$2:$C$101, 2, FALSE), IF($L70="女", VLOOKUP(AS70, データ!$F$2:$H$101, 2, FALSE), "")))</f>
        <v/>
      </c>
      <c r="AS70" s="76" t="str">
        <f>IF(A70="","",IF(競技者データ入力シート!AJ74="", "", 競技者データ入力シート!AJ74))</f>
        <v/>
      </c>
      <c r="AT70" s="76" t="str">
        <f>IF(競技者データ入力シート!AK74="", "", 競技者データ入力シート!AK74)</f>
        <v/>
      </c>
      <c r="AU70" s="76" t="str">
        <f>IF(競技者データ入力シート!AM74="", "", 競技者データ入力シート!AM74)</f>
        <v/>
      </c>
      <c r="AV70" s="76" t="str">
        <f>IF(競技者データ入力シート!AN74="", "", 競技者データ入力シート!AN74)</f>
        <v/>
      </c>
      <c r="AW70" s="76" t="str">
        <f t="shared" si="19"/>
        <v/>
      </c>
    </row>
    <row r="71" spans="1:49">
      <c r="A71" s="75" t="str">
        <f>競技者データ入力シート!A75</f>
        <v/>
      </c>
      <c r="B71" s="75" t="str">
        <f>IF(競技者データ入力シート!B75="", "", 競技者データ入力シート!B75)</f>
        <v/>
      </c>
      <c r="C71" s="76" t="str">
        <f>IF(競技者データ入力シート!C75="", "", 競技者データ入力シート!C75)</f>
        <v/>
      </c>
      <c r="D71" s="76" t="str">
        <f>IF(競技者データ入力シート!D75="", "", 競技者データ入力シート!D75)</f>
        <v/>
      </c>
      <c r="E71" s="76" t="str">
        <f t="shared" si="15"/>
        <v/>
      </c>
      <c r="F71" s="76" t="str">
        <f t="shared" si="16"/>
        <v/>
      </c>
      <c r="G71" s="76" t="str">
        <f t="shared" si="17"/>
        <v/>
      </c>
      <c r="H71" s="76" t="str">
        <f t="shared" si="18"/>
        <v/>
      </c>
      <c r="I71" s="76" t="str">
        <f>IF(競技者データ入力シート!G75="", "", 競技者データ入力シート!G75)</f>
        <v/>
      </c>
      <c r="J71" s="76" t="str">
        <f>IF(競技者データ入力シート!E75="", "", 競技者データ入力シート!E75)</f>
        <v/>
      </c>
      <c r="K71" s="76" t="str">
        <f>IF(競技者データ入力シート!F75="", "", 競技者データ入力シート!F75)</f>
        <v/>
      </c>
      <c r="L71" s="76" t="str">
        <f>IF(競技者データ入力シート!I75="", "", 競技者データ入力シート!I75)</f>
        <v/>
      </c>
      <c r="M71" s="75" t="str">
        <f>IF(競技者データ入力シート!J75="", "", 競技者データ入力シート!J75)</f>
        <v/>
      </c>
      <c r="N71" s="75" t="str">
        <f>IF(競技者データ入力シート!K75="", "", 競技者データ入力シート!K75)</f>
        <v/>
      </c>
      <c r="O71" s="75" t="str">
        <f>IF(競技者データ入力シート!L75="", "", 競技者データ入力シート!L75)</f>
        <v/>
      </c>
      <c r="P71" s="76" t="str">
        <f>IF(競技者データ入力シート!M75="", "", 競技者データ入力シート!M75)</f>
        <v/>
      </c>
      <c r="Q71" s="75" t="str">
        <f>IF(A71="","",競技者データ入力シート!$U$1)</f>
        <v/>
      </c>
      <c r="R71" s="76" t="str">
        <f>IF(Q71="", "",'大会申込一覧表(印刷して提出)'!$P$6)</f>
        <v/>
      </c>
      <c r="S71" s="76" t="str">
        <f>IF(Q71="", "", '大会申込一覧表(印刷して提出)'!$E$6)</f>
        <v/>
      </c>
      <c r="T71" s="76" t="str">
        <f>IF(Q71="", "", 競技者データ入力シート!#REF!)</f>
        <v/>
      </c>
      <c r="U71" s="76" t="str">
        <f>IF(Q71="", "",'大会申込一覧表(印刷して提出)'!$P$5)</f>
        <v/>
      </c>
      <c r="V71" s="76" t="str">
        <f>IF(競技者データ入力シート!N75="", "", 競技者データ入力シート!N75)</f>
        <v/>
      </c>
      <c r="W71" s="76" t="str">
        <f>IF(競技者データ入力シート!O75="", "", 競技者データ入力シート!O75)</f>
        <v/>
      </c>
      <c r="X71" s="73" t="str">
        <f>IF(Y71="", "", IF($L71="男", VLOOKUP(Y71, データ!$B$2:$C$101, 2, FALSE), IF($L71="女", VLOOKUP(Y71, データ!$F$2:$H$101, 2, FALSE), "")))</f>
        <v/>
      </c>
      <c r="Y71" s="76" t="str">
        <f>IF(A71="","",IF(競技者データ入力シート!P75="", "", 競技者データ入力シート!P75))</f>
        <v/>
      </c>
      <c r="Z71" s="76" t="str">
        <f>IF(競技者データ入力シート!Q75="", "", 競技者データ入力シート!Q75)</f>
        <v/>
      </c>
      <c r="AA71" s="76" t="str">
        <f>IF(競技者データ入力シート!S75="", "", 競技者データ入力シート!S75)</f>
        <v/>
      </c>
      <c r="AB71" s="76" t="str">
        <f>IF(競技者データ入力シート!T75="", "", 競技者データ入力シート!T75)</f>
        <v/>
      </c>
      <c r="AC71" s="73" t="str">
        <f>IF(AD71="", "", IF($L71="男", VLOOKUP(AD71, データ!$B$2:$C$101, 2, FALSE), IF($L71="女", VLOOKUP(AD71, データ!$F$2:$H$101, 2, FALSE), "")))</f>
        <v/>
      </c>
      <c r="AD71" s="76" t="str">
        <f>IF(A71="","",IF(競技者データ入力シート!U75="", "", 競技者データ入力シート!U75))</f>
        <v/>
      </c>
      <c r="AE71" s="76" t="str">
        <f>IF(競技者データ入力シート!V75="", "", 競技者データ入力シート!V75)</f>
        <v/>
      </c>
      <c r="AF71" s="73" t="str">
        <f>IF(競技者データ入力シート!X75="", "", 競技者データ入力シート!X75)</f>
        <v/>
      </c>
      <c r="AG71" s="76" t="str">
        <f>IF(競技者データ入力シート!Y75="", "", 競技者データ入力シート!Y75)</f>
        <v/>
      </c>
      <c r="AH71" s="73" t="str">
        <f>IF(AI71="", "", IF($L71="男", VLOOKUP(AI71, データ!$B$2:$C$101, 2, FALSE), IF($L71="女", VLOOKUP(AI71, データ!$F$2:$H$101, 2, FALSE), "")))</f>
        <v/>
      </c>
      <c r="AI71" s="76" t="str">
        <f>IF(A71="","",IF(競技者データ入力シート!Z75="", "", 競技者データ入力シート!Z75))</f>
        <v/>
      </c>
      <c r="AJ71" s="76" t="str">
        <f>IF(競技者データ入力シート!AA75="", "", 競技者データ入力シート!AA75)</f>
        <v/>
      </c>
      <c r="AK71" s="76" t="str">
        <f>IF(競技者データ入力シート!AC75="", "", 競技者データ入力シート!AC75)</f>
        <v/>
      </c>
      <c r="AL71" s="76" t="str">
        <f>IF(競技者データ入力シート!AD75="", "", 競技者データ入力シート!AD75)</f>
        <v/>
      </c>
      <c r="AM71" s="73" t="str">
        <f>IF(AN71="", "", IF($L71="男", VLOOKUP(AN71, データ!$B$2:$C$101, 2, FALSE), IF($L71="女", VLOOKUP(AN71, データ!$F$2:$H$101, 2, FALSE), "")))</f>
        <v/>
      </c>
      <c r="AN71" s="76" t="str">
        <f>IF(A71="","",IF(競技者データ入力シート!AE75="", "", 競技者データ入力シート!AE75))</f>
        <v/>
      </c>
      <c r="AO71" s="76" t="str">
        <f>IF(競技者データ入力シート!AF75="", "", 競技者データ入力シート!AF75)</f>
        <v/>
      </c>
      <c r="AP71" s="76" t="str">
        <f>IF(競技者データ入力シート!AH75="", "", 競技者データ入力シート!AH75)</f>
        <v/>
      </c>
      <c r="AQ71" s="76" t="str">
        <f>IF(競技者データ入力シート!AI75="", "", 競技者データ入力シート!AI75)</f>
        <v/>
      </c>
      <c r="AR71" s="75" t="str">
        <f>IF(AS71="", "", IF($L71="男", VLOOKUP(AS71, データ!$B$2:$C$101, 2, FALSE), IF($L71="女", VLOOKUP(AS71, データ!$F$2:$H$101, 2, FALSE), "")))</f>
        <v/>
      </c>
      <c r="AS71" s="76" t="str">
        <f>IF(A71="","",IF(競技者データ入力シート!AJ75="", "", 競技者データ入力シート!AJ75))</f>
        <v/>
      </c>
      <c r="AT71" s="76" t="str">
        <f>IF(競技者データ入力シート!AK75="", "", 競技者データ入力シート!AK75)</f>
        <v/>
      </c>
      <c r="AU71" s="76" t="str">
        <f>IF(競技者データ入力シート!AM75="", "", 競技者データ入力シート!AM75)</f>
        <v/>
      </c>
      <c r="AV71" s="76" t="str">
        <f>IF(競技者データ入力シート!AN75="", "", 競技者データ入力シート!AN75)</f>
        <v/>
      </c>
      <c r="AW71" s="76" t="str">
        <f t="shared" si="19"/>
        <v/>
      </c>
    </row>
    <row r="72" spans="1:49">
      <c r="A72" s="75" t="str">
        <f>競技者データ入力シート!A76</f>
        <v/>
      </c>
      <c r="B72" s="75" t="str">
        <f>IF(競技者データ入力シート!B76="", "", 競技者データ入力シート!B76)</f>
        <v/>
      </c>
      <c r="C72" s="76" t="str">
        <f>IF(競技者データ入力シート!C76="", "", 競技者データ入力シート!C76)</f>
        <v/>
      </c>
      <c r="D72" s="76" t="str">
        <f>IF(競技者データ入力シート!D76="", "", 競技者データ入力シート!D76)</f>
        <v/>
      </c>
      <c r="E72" s="76" t="str">
        <f t="shared" si="15"/>
        <v/>
      </c>
      <c r="F72" s="76" t="str">
        <f t="shared" si="16"/>
        <v/>
      </c>
      <c r="G72" s="76" t="str">
        <f t="shared" si="17"/>
        <v/>
      </c>
      <c r="H72" s="76" t="str">
        <f t="shared" si="18"/>
        <v/>
      </c>
      <c r="I72" s="76" t="str">
        <f>IF(競技者データ入力シート!G76="", "", 競技者データ入力シート!G76)</f>
        <v/>
      </c>
      <c r="J72" s="76" t="str">
        <f>IF(競技者データ入力シート!E76="", "", 競技者データ入力シート!E76)</f>
        <v/>
      </c>
      <c r="K72" s="76" t="str">
        <f>IF(競技者データ入力シート!F76="", "", 競技者データ入力シート!F76)</f>
        <v/>
      </c>
      <c r="L72" s="76" t="str">
        <f>IF(競技者データ入力シート!I76="", "", 競技者データ入力シート!I76)</f>
        <v/>
      </c>
      <c r="M72" s="75" t="str">
        <f>IF(競技者データ入力シート!J76="", "", 競技者データ入力シート!J76)</f>
        <v/>
      </c>
      <c r="N72" s="75" t="str">
        <f>IF(競技者データ入力シート!K76="", "", 競技者データ入力シート!K76)</f>
        <v/>
      </c>
      <c r="O72" s="75" t="str">
        <f>IF(競技者データ入力シート!L76="", "", 競技者データ入力シート!L76)</f>
        <v/>
      </c>
      <c r="P72" s="76" t="str">
        <f>IF(競技者データ入力シート!M76="", "", 競技者データ入力シート!M76)</f>
        <v/>
      </c>
      <c r="Q72" s="75" t="str">
        <f>IF(A72="","",競技者データ入力シート!$U$1)</f>
        <v/>
      </c>
      <c r="R72" s="76" t="str">
        <f>IF(Q72="", "",'大会申込一覧表(印刷して提出)'!$P$6)</f>
        <v/>
      </c>
      <c r="S72" s="76" t="str">
        <f>IF(Q72="", "", '大会申込一覧表(印刷して提出)'!$E$6)</f>
        <v/>
      </c>
      <c r="T72" s="76" t="str">
        <f>IF(Q72="", "", 競技者データ入力シート!#REF!)</f>
        <v/>
      </c>
      <c r="U72" s="76" t="str">
        <f>IF(Q72="", "",'大会申込一覧表(印刷して提出)'!$P$5)</f>
        <v/>
      </c>
      <c r="V72" s="76" t="str">
        <f>IF(競技者データ入力シート!N76="", "", 競技者データ入力シート!N76)</f>
        <v/>
      </c>
      <c r="W72" s="76" t="str">
        <f>IF(競技者データ入力シート!O76="", "", 競技者データ入力シート!O76)</f>
        <v/>
      </c>
      <c r="X72" s="73" t="str">
        <f>IF(Y72="", "", IF($L72="男", VLOOKUP(Y72, データ!$B$2:$C$101, 2, FALSE), IF($L72="女", VLOOKUP(Y72, データ!$F$2:$H$101, 2, FALSE), "")))</f>
        <v/>
      </c>
      <c r="Y72" s="76" t="str">
        <f>IF(A72="","",IF(競技者データ入力シート!P76="", "", 競技者データ入力シート!P76))</f>
        <v/>
      </c>
      <c r="Z72" s="76" t="str">
        <f>IF(競技者データ入力シート!Q76="", "", 競技者データ入力シート!Q76)</f>
        <v/>
      </c>
      <c r="AA72" s="76" t="str">
        <f>IF(競技者データ入力シート!S76="", "", 競技者データ入力シート!S76)</f>
        <v/>
      </c>
      <c r="AB72" s="76" t="str">
        <f>IF(競技者データ入力シート!T76="", "", 競技者データ入力シート!T76)</f>
        <v/>
      </c>
      <c r="AC72" s="73" t="str">
        <f>IF(AD72="", "", IF($L72="男", VLOOKUP(AD72, データ!$B$2:$C$101, 2, FALSE), IF($L72="女", VLOOKUP(AD72, データ!$F$2:$H$101, 2, FALSE), "")))</f>
        <v/>
      </c>
      <c r="AD72" s="76" t="str">
        <f>IF(A72="","",IF(競技者データ入力シート!U76="", "", 競技者データ入力シート!U76))</f>
        <v/>
      </c>
      <c r="AE72" s="76" t="str">
        <f>IF(競技者データ入力シート!V76="", "", 競技者データ入力シート!V76)</f>
        <v/>
      </c>
      <c r="AF72" s="73" t="str">
        <f>IF(競技者データ入力シート!X76="", "", 競技者データ入力シート!X76)</f>
        <v/>
      </c>
      <c r="AG72" s="76" t="str">
        <f>IF(競技者データ入力シート!Y76="", "", 競技者データ入力シート!Y76)</f>
        <v/>
      </c>
      <c r="AH72" s="73" t="str">
        <f>IF(AI72="", "", IF($L72="男", VLOOKUP(AI72, データ!$B$2:$C$101, 2, FALSE), IF($L72="女", VLOOKUP(AI72, データ!$F$2:$H$101, 2, FALSE), "")))</f>
        <v/>
      </c>
      <c r="AI72" s="76" t="str">
        <f>IF(A72="","",IF(競技者データ入力シート!Z76="", "", 競技者データ入力シート!Z76))</f>
        <v/>
      </c>
      <c r="AJ72" s="76" t="str">
        <f>IF(競技者データ入力シート!AA76="", "", 競技者データ入力シート!AA76)</f>
        <v/>
      </c>
      <c r="AK72" s="76" t="str">
        <f>IF(競技者データ入力シート!AC76="", "", 競技者データ入力シート!AC76)</f>
        <v/>
      </c>
      <c r="AL72" s="76" t="str">
        <f>IF(競技者データ入力シート!AD76="", "", 競技者データ入力シート!AD76)</f>
        <v/>
      </c>
      <c r="AM72" s="73" t="str">
        <f>IF(AN72="", "", IF($L72="男", VLOOKUP(AN72, データ!$B$2:$C$101, 2, FALSE), IF($L72="女", VLOOKUP(AN72, データ!$F$2:$H$101, 2, FALSE), "")))</f>
        <v/>
      </c>
      <c r="AN72" s="76" t="str">
        <f>IF(A72="","",IF(競技者データ入力シート!AE76="", "", 競技者データ入力シート!AE76))</f>
        <v/>
      </c>
      <c r="AO72" s="76" t="str">
        <f>IF(競技者データ入力シート!AF76="", "", 競技者データ入力シート!AF76)</f>
        <v/>
      </c>
      <c r="AP72" s="76" t="str">
        <f>IF(競技者データ入力シート!AH76="", "", 競技者データ入力シート!AH76)</f>
        <v/>
      </c>
      <c r="AQ72" s="76" t="str">
        <f>IF(競技者データ入力シート!AI76="", "", 競技者データ入力シート!AI76)</f>
        <v/>
      </c>
      <c r="AR72" s="75" t="str">
        <f>IF(AS72="", "", IF($L72="男", VLOOKUP(AS72, データ!$B$2:$C$101, 2, FALSE), IF($L72="女", VLOOKUP(AS72, データ!$F$2:$H$101, 2, FALSE), "")))</f>
        <v/>
      </c>
      <c r="AS72" s="76" t="str">
        <f>IF(A72="","",IF(競技者データ入力シート!AJ76="", "", 競技者データ入力シート!AJ76))</f>
        <v/>
      </c>
      <c r="AT72" s="76" t="str">
        <f>IF(競技者データ入力シート!AK76="", "", 競技者データ入力シート!AK76)</f>
        <v/>
      </c>
      <c r="AU72" s="76" t="str">
        <f>IF(競技者データ入力シート!AM76="", "", 競技者データ入力シート!AM76)</f>
        <v/>
      </c>
      <c r="AV72" s="76" t="str">
        <f>IF(競技者データ入力シート!AN76="", "", 競技者データ入力シート!AN76)</f>
        <v/>
      </c>
      <c r="AW72" s="76" t="str">
        <f t="shared" si="19"/>
        <v/>
      </c>
    </row>
    <row r="73" spans="1:49">
      <c r="A73" s="75" t="str">
        <f>競技者データ入力シート!A77</f>
        <v/>
      </c>
      <c r="B73" s="75" t="str">
        <f>IF(競技者データ入力シート!B77="", "", 競技者データ入力シート!B77)</f>
        <v/>
      </c>
      <c r="C73" s="76" t="str">
        <f>IF(競技者データ入力シート!C77="", "", 競技者データ入力シート!C77)</f>
        <v/>
      </c>
      <c r="D73" s="76" t="str">
        <f>IF(競技者データ入力シート!D77="", "", 競技者データ入力シート!D77)</f>
        <v/>
      </c>
      <c r="E73" s="76" t="str">
        <f t="shared" si="15"/>
        <v/>
      </c>
      <c r="F73" s="76" t="str">
        <f t="shared" si="16"/>
        <v/>
      </c>
      <c r="G73" s="76" t="str">
        <f t="shared" si="17"/>
        <v/>
      </c>
      <c r="H73" s="76" t="str">
        <f t="shared" si="18"/>
        <v/>
      </c>
      <c r="I73" s="76" t="str">
        <f>IF(競技者データ入力シート!G77="", "", 競技者データ入力シート!G77)</f>
        <v/>
      </c>
      <c r="J73" s="76" t="str">
        <f>IF(競技者データ入力シート!E77="", "", 競技者データ入力シート!E77)</f>
        <v/>
      </c>
      <c r="K73" s="76" t="str">
        <f>IF(競技者データ入力シート!F77="", "", 競技者データ入力シート!F77)</f>
        <v/>
      </c>
      <c r="L73" s="76" t="str">
        <f>IF(競技者データ入力シート!I77="", "", 競技者データ入力シート!I77)</f>
        <v/>
      </c>
      <c r="M73" s="75" t="str">
        <f>IF(競技者データ入力シート!J77="", "", 競技者データ入力シート!J77)</f>
        <v/>
      </c>
      <c r="N73" s="75" t="str">
        <f>IF(競技者データ入力シート!K77="", "", 競技者データ入力シート!K77)</f>
        <v/>
      </c>
      <c r="O73" s="75" t="str">
        <f>IF(競技者データ入力シート!L77="", "", 競技者データ入力シート!L77)</f>
        <v/>
      </c>
      <c r="P73" s="76" t="str">
        <f>IF(競技者データ入力シート!M77="", "", 競技者データ入力シート!M77)</f>
        <v/>
      </c>
      <c r="Q73" s="75" t="str">
        <f>IF(A73="","",競技者データ入力シート!$U$1)</f>
        <v/>
      </c>
      <c r="R73" s="76" t="str">
        <f>IF(Q73="", "",'大会申込一覧表(印刷して提出)'!$P$6)</f>
        <v/>
      </c>
      <c r="S73" s="76" t="str">
        <f>IF(Q73="", "", '大会申込一覧表(印刷して提出)'!$E$6)</f>
        <v/>
      </c>
      <c r="T73" s="76" t="str">
        <f>IF(Q73="", "", 競技者データ入力シート!#REF!)</f>
        <v/>
      </c>
      <c r="U73" s="76" t="str">
        <f>IF(Q73="", "",'大会申込一覧表(印刷して提出)'!$P$5)</f>
        <v/>
      </c>
      <c r="V73" s="76" t="str">
        <f>IF(競技者データ入力シート!N77="", "", 競技者データ入力シート!N77)</f>
        <v/>
      </c>
      <c r="W73" s="76" t="str">
        <f>IF(競技者データ入力シート!O77="", "", 競技者データ入力シート!O77)</f>
        <v/>
      </c>
      <c r="X73" s="73" t="str">
        <f>IF(Y73="", "", IF($L73="男", VLOOKUP(Y73, データ!$B$2:$C$101, 2, FALSE), IF($L73="女", VLOOKUP(Y73, データ!$F$2:$H$101, 2, FALSE), "")))</f>
        <v/>
      </c>
      <c r="Y73" s="76" t="str">
        <f>IF(A73="","",IF(競技者データ入力シート!P77="", "", 競技者データ入力シート!P77))</f>
        <v/>
      </c>
      <c r="Z73" s="76" t="str">
        <f>IF(競技者データ入力シート!Q77="", "", 競技者データ入力シート!Q77)</f>
        <v/>
      </c>
      <c r="AA73" s="76" t="str">
        <f>IF(競技者データ入力シート!S77="", "", 競技者データ入力シート!S77)</f>
        <v/>
      </c>
      <c r="AB73" s="76" t="str">
        <f>IF(競技者データ入力シート!T77="", "", 競技者データ入力シート!T77)</f>
        <v/>
      </c>
      <c r="AC73" s="73" t="str">
        <f>IF(AD73="", "", IF($L73="男", VLOOKUP(AD73, データ!$B$2:$C$101, 2, FALSE), IF($L73="女", VLOOKUP(AD73, データ!$F$2:$H$101, 2, FALSE), "")))</f>
        <v/>
      </c>
      <c r="AD73" s="76" t="str">
        <f>IF(A73="","",IF(競技者データ入力シート!U77="", "", 競技者データ入力シート!U77))</f>
        <v/>
      </c>
      <c r="AE73" s="76" t="str">
        <f>IF(競技者データ入力シート!V77="", "", 競技者データ入力シート!V77)</f>
        <v/>
      </c>
      <c r="AF73" s="73" t="str">
        <f>IF(競技者データ入力シート!X77="", "", 競技者データ入力シート!X77)</f>
        <v/>
      </c>
      <c r="AG73" s="76" t="str">
        <f>IF(競技者データ入力シート!Y77="", "", 競技者データ入力シート!Y77)</f>
        <v/>
      </c>
      <c r="AH73" s="73" t="str">
        <f>IF(AI73="", "", IF($L73="男", VLOOKUP(AI73, データ!$B$2:$C$101, 2, FALSE), IF($L73="女", VLOOKUP(AI73, データ!$F$2:$H$101, 2, FALSE), "")))</f>
        <v/>
      </c>
      <c r="AI73" s="76" t="str">
        <f>IF(A73="","",IF(競技者データ入力シート!Z77="", "", 競技者データ入力シート!Z77))</f>
        <v/>
      </c>
      <c r="AJ73" s="76" t="str">
        <f>IF(競技者データ入力シート!AA77="", "", 競技者データ入力シート!AA77)</f>
        <v/>
      </c>
      <c r="AK73" s="76" t="str">
        <f>IF(競技者データ入力シート!AC77="", "", 競技者データ入力シート!AC77)</f>
        <v/>
      </c>
      <c r="AL73" s="76" t="str">
        <f>IF(競技者データ入力シート!AD77="", "", 競技者データ入力シート!AD77)</f>
        <v/>
      </c>
      <c r="AM73" s="73" t="str">
        <f>IF(AN73="", "", IF($L73="男", VLOOKUP(AN73, データ!$B$2:$C$101, 2, FALSE), IF($L73="女", VLOOKUP(AN73, データ!$F$2:$H$101, 2, FALSE), "")))</f>
        <v/>
      </c>
      <c r="AN73" s="76" t="str">
        <f>IF(A73="","",IF(競技者データ入力シート!AE77="", "", 競技者データ入力シート!AE77))</f>
        <v/>
      </c>
      <c r="AO73" s="76" t="str">
        <f>IF(競技者データ入力シート!AF77="", "", 競技者データ入力シート!AF77)</f>
        <v/>
      </c>
      <c r="AP73" s="76" t="str">
        <f>IF(競技者データ入力シート!AH77="", "", 競技者データ入力シート!AH77)</f>
        <v/>
      </c>
      <c r="AQ73" s="76" t="str">
        <f>IF(競技者データ入力シート!AI77="", "", 競技者データ入力シート!AI77)</f>
        <v/>
      </c>
      <c r="AR73" s="75" t="str">
        <f>IF(AS73="", "", IF($L73="男", VLOOKUP(AS73, データ!$B$2:$C$101, 2, FALSE), IF($L73="女", VLOOKUP(AS73, データ!$F$2:$H$101, 2, FALSE), "")))</f>
        <v/>
      </c>
      <c r="AS73" s="76" t="str">
        <f>IF(A73="","",IF(競技者データ入力シート!AJ77="", "", 競技者データ入力シート!AJ77))</f>
        <v/>
      </c>
      <c r="AT73" s="76" t="str">
        <f>IF(競技者データ入力シート!AK77="", "", 競技者データ入力シート!AK77)</f>
        <v/>
      </c>
      <c r="AU73" s="76" t="str">
        <f>IF(競技者データ入力シート!AM77="", "", 競技者データ入力シート!AM77)</f>
        <v/>
      </c>
      <c r="AV73" s="76" t="str">
        <f>IF(競技者データ入力シート!AN77="", "", 競技者データ入力シート!AN77)</f>
        <v/>
      </c>
      <c r="AW73" s="76" t="str">
        <f t="shared" si="19"/>
        <v/>
      </c>
    </row>
    <row r="74" spans="1:49">
      <c r="A74" s="75" t="str">
        <f>競技者データ入力シート!A78</f>
        <v/>
      </c>
      <c r="B74" s="75" t="str">
        <f>IF(競技者データ入力シート!B78="", "", 競技者データ入力シート!B78)</f>
        <v/>
      </c>
      <c r="C74" s="76" t="str">
        <f>IF(競技者データ入力シート!C78="", "", 競技者データ入力シート!C78)</f>
        <v/>
      </c>
      <c r="D74" s="76" t="str">
        <f>IF(競技者データ入力シート!D78="", "", 競技者データ入力シート!D78)</f>
        <v/>
      </c>
      <c r="E74" s="76" t="str">
        <f t="shared" si="15"/>
        <v/>
      </c>
      <c r="F74" s="76" t="str">
        <f t="shared" si="16"/>
        <v/>
      </c>
      <c r="G74" s="76" t="str">
        <f t="shared" si="17"/>
        <v/>
      </c>
      <c r="H74" s="76" t="str">
        <f t="shared" si="18"/>
        <v/>
      </c>
      <c r="I74" s="76" t="str">
        <f>IF(競技者データ入力シート!G78="", "", 競技者データ入力シート!G78)</f>
        <v/>
      </c>
      <c r="J74" s="76" t="str">
        <f>IF(競技者データ入力シート!E78="", "", 競技者データ入力シート!E78)</f>
        <v/>
      </c>
      <c r="K74" s="76" t="str">
        <f>IF(競技者データ入力シート!F78="", "", 競技者データ入力シート!F78)</f>
        <v/>
      </c>
      <c r="L74" s="76" t="str">
        <f>IF(競技者データ入力シート!I78="", "", 競技者データ入力シート!I78)</f>
        <v/>
      </c>
      <c r="M74" s="75" t="str">
        <f>IF(競技者データ入力シート!J78="", "", 競技者データ入力シート!J78)</f>
        <v/>
      </c>
      <c r="N74" s="75" t="str">
        <f>IF(競技者データ入力シート!K78="", "", 競技者データ入力シート!K78)</f>
        <v/>
      </c>
      <c r="O74" s="75" t="str">
        <f>IF(競技者データ入力シート!L78="", "", 競技者データ入力シート!L78)</f>
        <v/>
      </c>
      <c r="P74" s="76" t="str">
        <f>IF(競技者データ入力シート!M78="", "", 競技者データ入力シート!M78)</f>
        <v/>
      </c>
      <c r="Q74" s="75" t="str">
        <f>IF(A74="","",競技者データ入力シート!$U$1)</f>
        <v/>
      </c>
      <c r="R74" s="76" t="str">
        <f>IF(Q74="", "",'大会申込一覧表(印刷して提出)'!$P$6)</f>
        <v/>
      </c>
      <c r="S74" s="76" t="str">
        <f>IF(Q74="", "", '大会申込一覧表(印刷して提出)'!$E$6)</f>
        <v/>
      </c>
      <c r="T74" s="76" t="str">
        <f>IF(Q74="", "", 競技者データ入力シート!#REF!)</f>
        <v/>
      </c>
      <c r="U74" s="76" t="str">
        <f>IF(Q74="", "",'大会申込一覧表(印刷して提出)'!$P$5)</f>
        <v/>
      </c>
      <c r="V74" s="76" t="str">
        <f>IF(競技者データ入力シート!N78="", "", 競技者データ入力シート!N78)</f>
        <v/>
      </c>
      <c r="W74" s="76" t="str">
        <f>IF(競技者データ入力シート!O78="", "", 競技者データ入力シート!O78)</f>
        <v/>
      </c>
      <c r="X74" s="73" t="str">
        <f>IF(Y74="", "", IF($L74="男", VLOOKUP(Y74, データ!$B$2:$C$101, 2, FALSE), IF($L74="女", VLOOKUP(Y74, データ!$F$2:$H$101, 2, FALSE), "")))</f>
        <v/>
      </c>
      <c r="Y74" s="76" t="str">
        <f>IF(A74="","",IF(競技者データ入力シート!P78="", "", 競技者データ入力シート!P78))</f>
        <v/>
      </c>
      <c r="Z74" s="76" t="str">
        <f>IF(競技者データ入力シート!Q78="", "", 競技者データ入力シート!Q78)</f>
        <v/>
      </c>
      <c r="AA74" s="76" t="str">
        <f>IF(競技者データ入力シート!S78="", "", 競技者データ入力シート!S78)</f>
        <v/>
      </c>
      <c r="AB74" s="76" t="str">
        <f>IF(競技者データ入力シート!T78="", "", 競技者データ入力シート!T78)</f>
        <v/>
      </c>
      <c r="AC74" s="73" t="str">
        <f>IF(AD74="", "", IF($L74="男", VLOOKUP(AD74, データ!$B$2:$C$101, 2, FALSE), IF($L74="女", VLOOKUP(AD74, データ!$F$2:$H$101, 2, FALSE), "")))</f>
        <v/>
      </c>
      <c r="AD74" s="76" t="str">
        <f>IF(A74="","",IF(競技者データ入力シート!U78="", "", 競技者データ入力シート!U78))</f>
        <v/>
      </c>
      <c r="AE74" s="76" t="str">
        <f>IF(競技者データ入力シート!V78="", "", 競技者データ入力シート!V78)</f>
        <v/>
      </c>
      <c r="AF74" s="73" t="str">
        <f>IF(競技者データ入力シート!X78="", "", 競技者データ入力シート!X78)</f>
        <v/>
      </c>
      <c r="AG74" s="76" t="str">
        <f>IF(競技者データ入力シート!Y78="", "", 競技者データ入力シート!Y78)</f>
        <v/>
      </c>
      <c r="AH74" s="73" t="str">
        <f>IF(AI74="", "", IF($L74="男", VLOOKUP(AI74, データ!$B$2:$C$101, 2, FALSE), IF($L74="女", VLOOKUP(AI74, データ!$F$2:$H$101, 2, FALSE), "")))</f>
        <v/>
      </c>
      <c r="AI74" s="76" t="str">
        <f>IF(A74="","",IF(競技者データ入力シート!Z78="", "", 競技者データ入力シート!Z78))</f>
        <v/>
      </c>
      <c r="AJ74" s="76" t="str">
        <f>IF(競技者データ入力シート!AA78="", "", 競技者データ入力シート!AA78)</f>
        <v/>
      </c>
      <c r="AK74" s="76" t="str">
        <f>IF(競技者データ入力シート!AC78="", "", 競技者データ入力シート!AC78)</f>
        <v/>
      </c>
      <c r="AL74" s="76" t="str">
        <f>IF(競技者データ入力シート!AD78="", "", 競技者データ入力シート!AD78)</f>
        <v/>
      </c>
      <c r="AM74" s="73" t="str">
        <f>IF(AN74="", "", IF($L74="男", VLOOKUP(AN74, データ!$B$2:$C$101, 2, FALSE), IF($L74="女", VLOOKUP(AN74, データ!$F$2:$H$101, 2, FALSE), "")))</f>
        <v/>
      </c>
      <c r="AN74" s="76" t="str">
        <f>IF(A74="","",IF(競技者データ入力シート!AE78="", "", 競技者データ入力シート!AE78))</f>
        <v/>
      </c>
      <c r="AO74" s="76" t="str">
        <f>IF(競技者データ入力シート!AF78="", "", 競技者データ入力シート!AF78)</f>
        <v/>
      </c>
      <c r="AP74" s="76" t="str">
        <f>IF(競技者データ入力シート!AH78="", "", 競技者データ入力シート!AH78)</f>
        <v/>
      </c>
      <c r="AQ74" s="76" t="str">
        <f>IF(競技者データ入力シート!AI78="", "", 競技者データ入力シート!AI78)</f>
        <v/>
      </c>
      <c r="AR74" s="75" t="str">
        <f>IF(AS74="", "", IF($L74="男", VLOOKUP(AS74, データ!$B$2:$C$101, 2, FALSE), IF($L74="女", VLOOKUP(AS74, データ!$F$2:$H$101, 2, FALSE), "")))</f>
        <v/>
      </c>
      <c r="AS74" s="76" t="str">
        <f>IF(A74="","",IF(競技者データ入力シート!AJ78="", "", 競技者データ入力シート!AJ78))</f>
        <v/>
      </c>
      <c r="AT74" s="76" t="str">
        <f>IF(競技者データ入力シート!AK78="", "", 競技者データ入力シート!AK78)</f>
        <v/>
      </c>
      <c r="AU74" s="76" t="str">
        <f>IF(競技者データ入力シート!AM78="", "", 競技者データ入力シート!AM78)</f>
        <v/>
      </c>
      <c r="AV74" s="76" t="str">
        <f>IF(競技者データ入力シート!AN78="", "", 競技者データ入力シート!AN78)</f>
        <v/>
      </c>
      <c r="AW74" s="76" t="str">
        <f t="shared" si="19"/>
        <v/>
      </c>
    </row>
    <row r="75" spans="1:49">
      <c r="A75" s="75" t="str">
        <f>競技者データ入力シート!A79</f>
        <v/>
      </c>
      <c r="B75" s="75" t="str">
        <f>IF(競技者データ入力シート!B79="", "", 競技者データ入力シート!B79)</f>
        <v/>
      </c>
      <c r="C75" s="76" t="str">
        <f>IF(競技者データ入力シート!C79="", "", 競技者データ入力シート!C79)</f>
        <v/>
      </c>
      <c r="D75" s="76" t="str">
        <f>IF(競技者データ入力シート!D79="", "", 競技者データ入力シート!D79)</f>
        <v/>
      </c>
      <c r="E75" s="76" t="str">
        <f t="shared" si="15"/>
        <v/>
      </c>
      <c r="F75" s="76" t="str">
        <f t="shared" si="16"/>
        <v/>
      </c>
      <c r="G75" s="76" t="str">
        <f t="shared" si="17"/>
        <v/>
      </c>
      <c r="H75" s="76" t="str">
        <f t="shared" si="18"/>
        <v/>
      </c>
      <c r="I75" s="76" t="str">
        <f>IF(競技者データ入力シート!G79="", "", 競技者データ入力シート!G79)</f>
        <v/>
      </c>
      <c r="J75" s="76" t="str">
        <f>IF(競技者データ入力シート!E79="", "", 競技者データ入力シート!E79)</f>
        <v/>
      </c>
      <c r="K75" s="76" t="str">
        <f>IF(競技者データ入力シート!F79="", "", 競技者データ入力シート!F79)</f>
        <v/>
      </c>
      <c r="L75" s="76" t="str">
        <f>IF(競技者データ入力シート!I79="", "", 競技者データ入力シート!I79)</f>
        <v/>
      </c>
      <c r="M75" s="75" t="str">
        <f>IF(競技者データ入力シート!J79="", "", 競技者データ入力シート!J79)</f>
        <v/>
      </c>
      <c r="N75" s="75" t="str">
        <f>IF(競技者データ入力シート!K79="", "", 競技者データ入力シート!K79)</f>
        <v/>
      </c>
      <c r="O75" s="75" t="str">
        <f>IF(競技者データ入力シート!L79="", "", 競技者データ入力シート!L79)</f>
        <v/>
      </c>
      <c r="P75" s="76" t="str">
        <f>IF(競技者データ入力シート!M79="", "", 競技者データ入力シート!M79)</f>
        <v/>
      </c>
      <c r="Q75" s="75" t="str">
        <f>IF(A75="","",競技者データ入力シート!$U$1)</f>
        <v/>
      </c>
      <c r="R75" s="76" t="str">
        <f>IF(Q75="", "",'大会申込一覧表(印刷して提出)'!$P$6)</f>
        <v/>
      </c>
      <c r="S75" s="76" t="str">
        <f>IF(Q75="", "", '大会申込一覧表(印刷して提出)'!$E$6)</f>
        <v/>
      </c>
      <c r="T75" s="76" t="str">
        <f>IF(Q75="", "", 競技者データ入力シート!#REF!)</f>
        <v/>
      </c>
      <c r="U75" s="76" t="str">
        <f>IF(Q75="", "",'大会申込一覧表(印刷して提出)'!$P$5)</f>
        <v/>
      </c>
      <c r="V75" s="76" t="str">
        <f>IF(競技者データ入力シート!N79="", "", 競技者データ入力シート!N79)</f>
        <v/>
      </c>
      <c r="W75" s="76" t="str">
        <f>IF(競技者データ入力シート!O79="", "", 競技者データ入力シート!O79)</f>
        <v/>
      </c>
      <c r="X75" s="73" t="str">
        <f>IF(Y75="", "", IF($L75="男", VLOOKUP(Y75, データ!$B$2:$C$101, 2, FALSE), IF($L75="女", VLOOKUP(Y75, データ!$F$2:$H$101, 2, FALSE), "")))</f>
        <v/>
      </c>
      <c r="Y75" s="76" t="str">
        <f>IF(A75="","",IF(競技者データ入力シート!P79="", "", 競技者データ入力シート!P79))</f>
        <v/>
      </c>
      <c r="Z75" s="76" t="str">
        <f>IF(競技者データ入力シート!Q79="", "", 競技者データ入力シート!Q79)</f>
        <v/>
      </c>
      <c r="AA75" s="76" t="str">
        <f>IF(競技者データ入力シート!S79="", "", 競技者データ入力シート!S79)</f>
        <v/>
      </c>
      <c r="AB75" s="76" t="str">
        <f>IF(競技者データ入力シート!T79="", "", 競技者データ入力シート!T79)</f>
        <v/>
      </c>
      <c r="AC75" s="73" t="str">
        <f>IF(AD75="", "", IF($L75="男", VLOOKUP(AD75, データ!$B$2:$C$101, 2, FALSE), IF($L75="女", VLOOKUP(AD75, データ!$F$2:$H$101, 2, FALSE), "")))</f>
        <v/>
      </c>
      <c r="AD75" s="76" t="str">
        <f>IF(A75="","",IF(競技者データ入力シート!U79="", "", 競技者データ入力シート!U79))</f>
        <v/>
      </c>
      <c r="AE75" s="76" t="str">
        <f>IF(競技者データ入力シート!V79="", "", 競技者データ入力シート!V79)</f>
        <v/>
      </c>
      <c r="AF75" s="73" t="str">
        <f>IF(競技者データ入力シート!X79="", "", 競技者データ入力シート!X79)</f>
        <v/>
      </c>
      <c r="AG75" s="76" t="str">
        <f>IF(競技者データ入力シート!Y79="", "", 競技者データ入力シート!Y79)</f>
        <v/>
      </c>
      <c r="AH75" s="73" t="str">
        <f>IF(AI75="", "", IF($L75="男", VLOOKUP(AI75, データ!$B$2:$C$101, 2, FALSE), IF($L75="女", VLOOKUP(AI75, データ!$F$2:$H$101, 2, FALSE), "")))</f>
        <v/>
      </c>
      <c r="AI75" s="76" t="str">
        <f>IF(A75="","",IF(競技者データ入力シート!Z79="", "", 競技者データ入力シート!Z79))</f>
        <v/>
      </c>
      <c r="AJ75" s="76" t="str">
        <f>IF(競技者データ入力シート!AA79="", "", 競技者データ入力シート!AA79)</f>
        <v/>
      </c>
      <c r="AK75" s="76" t="str">
        <f>IF(競技者データ入力シート!AC79="", "", 競技者データ入力シート!AC79)</f>
        <v/>
      </c>
      <c r="AL75" s="76" t="str">
        <f>IF(競技者データ入力シート!AD79="", "", 競技者データ入力シート!AD79)</f>
        <v/>
      </c>
      <c r="AM75" s="73" t="str">
        <f>IF(AN75="", "", IF($L75="男", VLOOKUP(AN75, データ!$B$2:$C$101, 2, FALSE), IF($L75="女", VLOOKUP(AN75, データ!$F$2:$H$101, 2, FALSE), "")))</f>
        <v/>
      </c>
      <c r="AN75" s="76" t="str">
        <f>IF(A75="","",IF(競技者データ入力シート!AE79="", "", 競技者データ入力シート!AE79))</f>
        <v/>
      </c>
      <c r="AO75" s="76" t="str">
        <f>IF(競技者データ入力シート!AF79="", "", 競技者データ入力シート!AF79)</f>
        <v/>
      </c>
      <c r="AP75" s="76" t="str">
        <f>IF(競技者データ入力シート!AH79="", "", 競技者データ入力シート!AH79)</f>
        <v/>
      </c>
      <c r="AQ75" s="76" t="str">
        <f>IF(競技者データ入力シート!AI79="", "", 競技者データ入力シート!AI79)</f>
        <v/>
      </c>
      <c r="AR75" s="75" t="str">
        <f>IF(AS75="", "", IF($L75="男", VLOOKUP(AS75, データ!$B$2:$C$101, 2, FALSE), IF($L75="女", VLOOKUP(AS75, データ!$F$2:$H$101, 2, FALSE), "")))</f>
        <v/>
      </c>
      <c r="AS75" s="76" t="str">
        <f>IF(A75="","",IF(競技者データ入力シート!AJ79="", "", 競技者データ入力シート!AJ79))</f>
        <v/>
      </c>
      <c r="AT75" s="76" t="str">
        <f>IF(競技者データ入力シート!AK79="", "", 競技者データ入力シート!AK79)</f>
        <v/>
      </c>
      <c r="AU75" s="76" t="str">
        <f>IF(競技者データ入力シート!AM79="", "", 競技者データ入力シート!AM79)</f>
        <v/>
      </c>
      <c r="AV75" s="76" t="str">
        <f>IF(競技者データ入力シート!AN79="", "", 競技者データ入力シート!AN79)</f>
        <v/>
      </c>
      <c r="AW75" s="76" t="str">
        <f t="shared" si="19"/>
        <v/>
      </c>
    </row>
    <row r="76" spans="1:49">
      <c r="A76" s="75" t="str">
        <f>競技者データ入力シート!A80</f>
        <v/>
      </c>
      <c r="B76" s="75" t="str">
        <f>IF(競技者データ入力シート!B80="", "", 競技者データ入力シート!B80)</f>
        <v/>
      </c>
      <c r="C76" s="76" t="str">
        <f>IF(競技者データ入力シート!C80="", "", 競技者データ入力シート!C80)</f>
        <v/>
      </c>
      <c r="D76" s="76" t="str">
        <f>IF(競技者データ入力シート!D80="", "", 競技者データ入力シート!D80)</f>
        <v/>
      </c>
      <c r="E76" s="76" t="str">
        <f t="shared" si="15"/>
        <v/>
      </c>
      <c r="F76" s="76" t="str">
        <f t="shared" si="16"/>
        <v/>
      </c>
      <c r="G76" s="76" t="str">
        <f t="shared" si="17"/>
        <v/>
      </c>
      <c r="H76" s="76" t="str">
        <f t="shared" si="18"/>
        <v/>
      </c>
      <c r="I76" s="76" t="str">
        <f>IF(競技者データ入力シート!G80="", "", 競技者データ入力シート!G80)</f>
        <v/>
      </c>
      <c r="J76" s="76" t="str">
        <f>IF(競技者データ入力シート!E80="", "", 競技者データ入力シート!E80)</f>
        <v/>
      </c>
      <c r="K76" s="76" t="str">
        <f>IF(競技者データ入力シート!F80="", "", 競技者データ入力シート!F80)</f>
        <v/>
      </c>
      <c r="L76" s="76" t="str">
        <f>IF(競技者データ入力シート!I80="", "", 競技者データ入力シート!I80)</f>
        <v/>
      </c>
      <c r="M76" s="75" t="str">
        <f>IF(競技者データ入力シート!J80="", "", 競技者データ入力シート!J80)</f>
        <v/>
      </c>
      <c r="N76" s="75" t="str">
        <f>IF(競技者データ入力シート!K80="", "", 競技者データ入力シート!K80)</f>
        <v/>
      </c>
      <c r="O76" s="75" t="str">
        <f>IF(競技者データ入力シート!L80="", "", 競技者データ入力シート!L80)</f>
        <v/>
      </c>
      <c r="P76" s="76" t="str">
        <f>IF(競技者データ入力シート!M80="", "", 競技者データ入力シート!M80)</f>
        <v/>
      </c>
      <c r="Q76" s="75" t="str">
        <f>IF(A76="","",競技者データ入力シート!$U$1)</f>
        <v/>
      </c>
      <c r="R76" s="76" t="str">
        <f>IF(Q76="", "",'大会申込一覧表(印刷して提出)'!$P$6)</f>
        <v/>
      </c>
      <c r="S76" s="76" t="str">
        <f>IF(Q76="", "", '大会申込一覧表(印刷して提出)'!$E$6)</f>
        <v/>
      </c>
      <c r="T76" s="76" t="str">
        <f>IF(Q76="", "", 競技者データ入力シート!#REF!)</f>
        <v/>
      </c>
      <c r="U76" s="76" t="str">
        <f>IF(Q76="", "",'大会申込一覧表(印刷して提出)'!$P$5)</f>
        <v/>
      </c>
      <c r="V76" s="76" t="str">
        <f>IF(競技者データ入力シート!N80="", "", 競技者データ入力シート!N80)</f>
        <v/>
      </c>
      <c r="W76" s="76" t="str">
        <f>IF(競技者データ入力シート!O80="", "", 競技者データ入力シート!O80)</f>
        <v/>
      </c>
      <c r="X76" s="73" t="str">
        <f>IF(Y76="", "", IF($L76="男", VLOOKUP(Y76, データ!$B$2:$C$101, 2, FALSE), IF($L76="女", VLOOKUP(Y76, データ!$F$2:$H$101, 2, FALSE), "")))</f>
        <v/>
      </c>
      <c r="Y76" s="76" t="str">
        <f>IF(A76="","",IF(競技者データ入力シート!P80="", "", 競技者データ入力シート!P80))</f>
        <v/>
      </c>
      <c r="Z76" s="76" t="str">
        <f>IF(競技者データ入力シート!Q80="", "", 競技者データ入力シート!Q80)</f>
        <v/>
      </c>
      <c r="AA76" s="76" t="str">
        <f>IF(競技者データ入力シート!S80="", "", 競技者データ入力シート!S80)</f>
        <v/>
      </c>
      <c r="AB76" s="76" t="str">
        <f>IF(競技者データ入力シート!T80="", "", 競技者データ入力シート!T80)</f>
        <v/>
      </c>
      <c r="AC76" s="73" t="str">
        <f>IF(AD76="", "", IF($L76="男", VLOOKUP(AD76, データ!$B$2:$C$101, 2, FALSE), IF($L76="女", VLOOKUP(AD76, データ!$F$2:$H$101, 2, FALSE), "")))</f>
        <v/>
      </c>
      <c r="AD76" s="76" t="str">
        <f>IF(A76="","",IF(競技者データ入力シート!U80="", "", 競技者データ入力シート!U80))</f>
        <v/>
      </c>
      <c r="AE76" s="76" t="str">
        <f>IF(競技者データ入力シート!V80="", "", 競技者データ入力シート!V80)</f>
        <v/>
      </c>
      <c r="AF76" s="73" t="str">
        <f>IF(競技者データ入力シート!X80="", "", 競技者データ入力シート!X80)</f>
        <v/>
      </c>
      <c r="AG76" s="76" t="str">
        <f>IF(競技者データ入力シート!Y80="", "", 競技者データ入力シート!Y80)</f>
        <v/>
      </c>
      <c r="AH76" s="73" t="str">
        <f>IF(AI76="", "", IF($L76="男", VLOOKUP(AI76, データ!$B$2:$C$101, 2, FALSE), IF($L76="女", VLOOKUP(AI76, データ!$F$2:$H$101, 2, FALSE), "")))</f>
        <v/>
      </c>
      <c r="AI76" s="76" t="str">
        <f>IF(A76="","",IF(競技者データ入力シート!Z80="", "", 競技者データ入力シート!Z80))</f>
        <v/>
      </c>
      <c r="AJ76" s="76" t="str">
        <f>IF(競技者データ入力シート!AA80="", "", 競技者データ入力シート!AA80)</f>
        <v/>
      </c>
      <c r="AK76" s="76" t="str">
        <f>IF(競技者データ入力シート!AC80="", "", 競技者データ入力シート!AC80)</f>
        <v/>
      </c>
      <c r="AL76" s="76" t="str">
        <f>IF(競技者データ入力シート!AD80="", "", 競技者データ入力シート!AD80)</f>
        <v/>
      </c>
      <c r="AM76" s="73" t="str">
        <f>IF(AN76="", "", IF($L76="男", VLOOKUP(AN76, データ!$B$2:$C$101, 2, FALSE), IF($L76="女", VLOOKUP(AN76, データ!$F$2:$H$101, 2, FALSE), "")))</f>
        <v/>
      </c>
      <c r="AN76" s="76" t="str">
        <f>IF(A76="","",IF(競技者データ入力シート!AE80="", "", 競技者データ入力シート!AE80))</f>
        <v/>
      </c>
      <c r="AO76" s="76" t="str">
        <f>IF(競技者データ入力シート!AF80="", "", 競技者データ入力シート!AF80)</f>
        <v/>
      </c>
      <c r="AP76" s="76" t="str">
        <f>IF(競技者データ入力シート!AH80="", "", 競技者データ入力シート!AH80)</f>
        <v/>
      </c>
      <c r="AQ76" s="76" t="str">
        <f>IF(競技者データ入力シート!AI80="", "", 競技者データ入力シート!AI80)</f>
        <v/>
      </c>
      <c r="AR76" s="75" t="str">
        <f>IF(AS76="", "", IF($L76="男", VLOOKUP(AS76, データ!$B$2:$C$101, 2, FALSE), IF($L76="女", VLOOKUP(AS76, データ!$F$2:$H$101, 2, FALSE), "")))</f>
        <v/>
      </c>
      <c r="AS76" s="76" t="str">
        <f>IF(A76="","",IF(競技者データ入力シート!AJ80="", "", 競技者データ入力シート!AJ80))</f>
        <v/>
      </c>
      <c r="AT76" s="76" t="str">
        <f>IF(競技者データ入力シート!AK80="", "", 競技者データ入力シート!AK80)</f>
        <v/>
      </c>
      <c r="AU76" s="76" t="str">
        <f>IF(競技者データ入力シート!AM80="", "", 競技者データ入力シート!AM80)</f>
        <v/>
      </c>
      <c r="AV76" s="76" t="str">
        <f>IF(競技者データ入力シート!AN80="", "", 競技者データ入力シート!AN80)</f>
        <v/>
      </c>
      <c r="AW76" s="76" t="str">
        <f t="shared" si="19"/>
        <v/>
      </c>
    </row>
    <row r="77" spans="1:49">
      <c r="A77" s="75" t="str">
        <f>競技者データ入力シート!A81</f>
        <v/>
      </c>
      <c r="B77" s="75" t="str">
        <f>IF(競技者データ入力シート!B81="", "", 競技者データ入力シート!B81)</f>
        <v/>
      </c>
      <c r="C77" s="76" t="str">
        <f>IF(競技者データ入力シート!C81="", "", 競技者データ入力シート!C81)</f>
        <v/>
      </c>
      <c r="D77" s="76" t="str">
        <f>IF(競技者データ入力シート!D81="", "", 競技者データ入力シート!D81)</f>
        <v/>
      </c>
      <c r="E77" s="76" t="str">
        <f t="shared" si="15"/>
        <v/>
      </c>
      <c r="F77" s="76" t="str">
        <f t="shared" si="16"/>
        <v/>
      </c>
      <c r="G77" s="76" t="str">
        <f t="shared" si="17"/>
        <v/>
      </c>
      <c r="H77" s="76" t="str">
        <f t="shared" si="18"/>
        <v/>
      </c>
      <c r="I77" s="76" t="str">
        <f>IF(競技者データ入力シート!G81="", "", 競技者データ入力シート!G81)</f>
        <v/>
      </c>
      <c r="J77" s="76" t="str">
        <f>IF(競技者データ入力シート!E81="", "", 競技者データ入力シート!E81)</f>
        <v/>
      </c>
      <c r="K77" s="76" t="str">
        <f>IF(競技者データ入力シート!F81="", "", 競技者データ入力シート!F81)</f>
        <v/>
      </c>
      <c r="L77" s="76" t="str">
        <f>IF(競技者データ入力シート!I81="", "", 競技者データ入力シート!I81)</f>
        <v/>
      </c>
      <c r="M77" s="75" t="str">
        <f>IF(競技者データ入力シート!J81="", "", 競技者データ入力シート!J81)</f>
        <v/>
      </c>
      <c r="N77" s="75" t="str">
        <f>IF(競技者データ入力シート!K81="", "", 競技者データ入力シート!K81)</f>
        <v/>
      </c>
      <c r="O77" s="75" t="str">
        <f>IF(競技者データ入力シート!L81="", "", 競技者データ入力シート!L81)</f>
        <v/>
      </c>
      <c r="P77" s="76" t="str">
        <f>IF(競技者データ入力シート!M81="", "", 競技者データ入力シート!M81)</f>
        <v/>
      </c>
      <c r="Q77" s="75" t="str">
        <f>IF(A77="","",競技者データ入力シート!$U$1)</f>
        <v/>
      </c>
      <c r="R77" s="76" t="str">
        <f>IF(Q77="", "",'大会申込一覧表(印刷して提出)'!$P$6)</f>
        <v/>
      </c>
      <c r="S77" s="76" t="str">
        <f>IF(Q77="", "", '大会申込一覧表(印刷して提出)'!$E$6)</f>
        <v/>
      </c>
      <c r="T77" s="76" t="str">
        <f>IF(Q77="", "", 競技者データ入力シート!#REF!)</f>
        <v/>
      </c>
      <c r="U77" s="76" t="str">
        <f>IF(Q77="", "",'大会申込一覧表(印刷して提出)'!$P$5)</f>
        <v/>
      </c>
      <c r="V77" s="76" t="str">
        <f>IF(競技者データ入力シート!N81="", "", 競技者データ入力シート!N81)</f>
        <v/>
      </c>
      <c r="W77" s="76" t="str">
        <f>IF(競技者データ入力シート!O81="", "", 競技者データ入力シート!O81)</f>
        <v/>
      </c>
      <c r="X77" s="73" t="str">
        <f>IF(Y77="", "", IF($L77="男", VLOOKUP(Y77, データ!$B$2:$C$101, 2, FALSE), IF($L77="女", VLOOKUP(Y77, データ!$F$2:$H$101, 2, FALSE), "")))</f>
        <v/>
      </c>
      <c r="Y77" s="76" t="str">
        <f>IF(A77="","",IF(競技者データ入力シート!P81="", "", 競技者データ入力シート!P81))</f>
        <v/>
      </c>
      <c r="Z77" s="76" t="str">
        <f>IF(競技者データ入力シート!Q81="", "", 競技者データ入力シート!Q81)</f>
        <v/>
      </c>
      <c r="AA77" s="76" t="str">
        <f>IF(競技者データ入力シート!S81="", "", 競技者データ入力シート!S81)</f>
        <v/>
      </c>
      <c r="AB77" s="76" t="str">
        <f>IF(競技者データ入力シート!T81="", "", 競技者データ入力シート!T81)</f>
        <v/>
      </c>
      <c r="AC77" s="73" t="str">
        <f>IF(AD77="", "", IF($L77="男", VLOOKUP(AD77, データ!$B$2:$C$101, 2, FALSE), IF($L77="女", VLOOKUP(AD77, データ!$F$2:$H$101, 2, FALSE), "")))</f>
        <v/>
      </c>
      <c r="AD77" s="76" t="str">
        <f>IF(A77="","",IF(競技者データ入力シート!U81="", "", 競技者データ入力シート!U81))</f>
        <v/>
      </c>
      <c r="AE77" s="76" t="str">
        <f>IF(競技者データ入力シート!V81="", "", 競技者データ入力シート!V81)</f>
        <v/>
      </c>
      <c r="AF77" s="73" t="str">
        <f>IF(競技者データ入力シート!X81="", "", 競技者データ入力シート!X81)</f>
        <v/>
      </c>
      <c r="AG77" s="76" t="str">
        <f>IF(競技者データ入力シート!Y81="", "", 競技者データ入力シート!Y81)</f>
        <v/>
      </c>
      <c r="AH77" s="73" t="str">
        <f>IF(AI77="", "", IF($L77="男", VLOOKUP(AI77, データ!$B$2:$C$101, 2, FALSE), IF($L77="女", VLOOKUP(AI77, データ!$F$2:$H$101, 2, FALSE), "")))</f>
        <v/>
      </c>
      <c r="AI77" s="76" t="str">
        <f>IF(A77="","",IF(競技者データ入力シート!Z81="", "", 競技者データ入力シート!Z81))</f>
        <v/>
      </c>
      <c r="AJ77" s="76" t="str">
        <f>IF(競技者データ入力シート!AA81="", "", 競技者データ入力シート!AA81)</f>
        <v/>
      </c>
      <c r="AK77" s="76" t="str">
        <f>IF(競技者データ入力シート!AC81="", "", 競技者データ入力シート!AC81)</f>
        <v/>
      </c>
      <c r="AL77" s="76" t="str">
        <f>IF(競技者データ入力シート!AD81="", "", 競技者データ入力シート!AD81)</f>
        <v/>
      </c>
      <c r="AM77" s="73" t="str">
        <f>IF(AN77="", "", IF($L77="男", VLOOKUP(AN77, データ!$B$2:$C$101, 2, FALSE), IF($L77="女", VLOOKUP(AN77, データ!$F$2:$H$101, 2, FALSE), "")))</f>
        <v/>
      </c>
      <c r="AN77" s="76" t="str">
        <f>IF(A77="","",IF(競技者データ入力シート!AE81="", "", 競技者データ入力シート!AE81))</f>
        <v/>
      </c>
      <c r="AO77" s="76" t="str">
        <f>IF(競技者データ入力シート!AF81="", "", 競技者データ入力シート!AF81)</f>
        <v/>
      </c>
      <c r="AP77" s="76" t="str">
        <f>IF(競技者データ入力シート!AH81="", "", 競技者データ入力シート!AH81)</f>
        <v/>
      </c>
      <c r="AQ77" s="76" t="str">
        <f>IF(競技者データ入力シート!AI81="", "", 競技者データ入力シート!AI81)</f>
        <v/>
      </c>
      <c r="AR77" s="75" t="str">
        <f>IF(AS77="", "", IF($L77="男", VLOOKUP(AS77, データ!$B$2:$C$101, 2, FALSE), IF($L77="女", VLOOKUP(AS77, データ!$F$2:$H$101, 2, FALSE), "")))</f>
        <v/>
      </c>
      <c r="AS77" s="76" t="str">
        <f>IF(A77="","",IF(競技者データ入力シート!AJ81="", "", 競技者データ入力シート!AJ81))</f>
        <v/>
      </c>
      <c r="AT77" s="76" t="str">
        <f>IF(競技者データ入力シート!AK81="", "", 競技者データ入力シート!AK81)</f>
        <v/>
      </c>
      <c r="AU77" s="76" t="str">
        <f>IF(競技者データ入力シート!AM81="", "", 競技者データ入力シート!AM81)</f>
        <v/>
      </c>
      <c r="AV77" s="76" t="str">
        <f>IF(競技者データ入力シート!AN81="", "", 競技者データ入力シート!AN81)</f>
        <v/>
      </c>
      <c r="AW77" s="76" t="str">
        <f t="shared" si="19"/>
        <v/>
      </c>
    </row>
    <row r="78" spans="1:49">
      <c r="A78" s="75" t="str">
        <f>競技者データ入力シート!A82</f>
        <v/>
      </c>
      <c r="B78" s="75" t="str">
        <f>IF(競技者データ入力シート!B82="", "", 競技者データ入力シート!B82)</f>
        <v/>
      </c>
      <c r="C78" s="76" t="str">
        <f>IF(競技者データ入力シート!C82="", "", 競技者データ入力シート!C82)</f>
        <v/>
      </c>
      <c r="D78" s="76" t="str">
        <f>IF(競技者データ入力シート!D82="", "", 競技者データ入力シート!D82)</f>
        <v/>
      </c>
      <c r="E78" s="76" t="str">
        <f t="shared" si="15"/>
        <v/>
      </c>
      <c r="F78" s="76" t="str">
        <f t="shared" si="16"/>
        <v/>
      </c>
      <c r="G78" s="76" t="str">
        <f t="shared" si="17"/>
        <v/>
      </c>
      <c r="H78" s="76" t="str">
        <f t="shared" si="18"/>
        <v/>
      </c>
      <c r="I78" s="76" t="str">
        <f>IF(競技者データ入力シート!G82="", "", 競技者データ入力シート!G82)</f>
        <v/>
      </c>
      <c r="J78" s="76" t="str">
        <f>IF(競技者データ入力シート!E82="", "", 競技者データ入力シート!E82)</f>
        <v/>
      </c>
      <c r="K78" s="76" t="str">
        <f>IF(競技者データ入力シート!F82="", "", 競技者データ入力シート!F82)</f>
        <v/>
      </c>
      <c r="L78" s="76" t="str">
        <f>IF(競技者データ入力シート!I82="", "", 競技者データ入力シート!I82)</f>
        <v/>
      </c>
      <c r="M78" s="75" t="str">
        <f>IF(競技者データ入力シート!J82="", "", 競技者データ入力シート!J82)</f>
        <v/>
      </c>
      <c r="N78" s="75" t="str">
        <f>IF(競技者データ入力シート!K82="", "", 競技者データ入力シート!K82)</f>
        <v/>
      </c>
      <c r="O78" s="75" t="str">
        <f>IF(競技者データ入力シート!L82="", "", 競技者データ入力シート!L82)</f>
        <v/>
      </c>
      <c r="P78" s="76" t="str">
        <f>IF(競技者データ入力シート!M82="", "", 競技者データ入力シート!M82)</f>
        <v/>
      </c>
      <c r="Q78" s="75" t="str">
        <f>IF(A78="","",競技者データ入力シート!$U$1)</f>
        <v/>
      </c>
      <c r="R78" s="76" t="str">
        <f>IF(Q78="", "",'大会申込一覧表(印刷して提出)'!$P$6)</f>
        <v/>
      </c>
      <c r="S78" s="76" t="str">
        <f>IF(Q78="", "", '大会申込一覧表(印刷して提出)'!$E$6)</f>
        <v/>
      </c>
      <c r="T78" s="76" t="str">
        <f>IF(Q78="", "", 競技者データ入力シート!#REF!)</f>
        <v/>
      </c>
      <c r="U78" s="76" t="str">
        <f>IF(Q78="", "",'大会申込一覧表(印刷して提出)'!$P$5)</f>
        <v/>
      </c>
      <c r="V78" s="76" t="str">
        <f>IF(競技者データ入力シート!N82="", "", 競技者データ入力シート!N82)</f>
        <v/>
      </c>
      <c r="W78" s="76" t="str">
        <f>IF(競技者データ入力シート!O82="", "", 競技者データ入力シート!O82)</f>
        <v/>
      </c>
      <c r="X78" s="73" t="str">
        <f>IF(Y78="", "", IF($L78="男", VLOOKUP(Y78, データ!$B$2:$C$101, 2, FALSE), IF($L78="女", VLOOKUP(Y78, データ!$F$2:$H$101, 2, FALSE), "")))</f>
        <v/>
      </c>
      <c r="Y78" s="76" t="str">
        <f>IF(A78="","",IF(競技者データ入力シート!P82="", "", 競技者データ入力シート!P82))</f>
        <v/>
      </c>
      <c r="Z78" s="76" t="str">
        <f>IF(競技者データ入力シート!Q82="", "", 競技者データ入力シート!Q82)</f>
        <v/>
      </c>
      <c r="AA78" s="76" t="str">
        <f>IF(競技者データ入力シート!S82="", "", 競技者データ入力シート!S82)</f>
        <v/>
      </c>
      <c r="AB78" s="76" t="str">
        <f>IF(競技者データ入力シート!T82="", "", 競技者データ入力シート!T82)</f>
        <v/>
      </c>
      <c r="AC78" s="73" t="str">
        <f>IF(AD78="", "", IF($L78="男", VLOOKUP(AD78, データ!$B$2:$C$101, 2, FALSE), IF($L78="女", VLOOKUP(AD78, データ!$F$2:$H$101, 2, FALSE), "")))</f>
        <v/>
      </c>
      <c r="AD78" s="76" t="str">
        <f>IF(A78="","",IF(競技者データ入力シート!U82="", "", 競技者データ入力シート!U82))</f>
        <v/>
      </c>
      <c r="AE78" s="76" t="str">
        <f>IF(競技者データ入力シート!V82="", "", 競技者データ入力シート!V82)</f>
        <v/>
      </c>
      <c r="AF78" s="73" t="str">
        <f>IF(競技者データ入力シート!X82="", "", 競技者データ入力シート!X82)</f>
        <v/>
      </c>
      <c r="AG78" s="76" t="str">
        <f>IF(競技者データ入力シート!Y82="", "", 競技者データ入力シート!Y82)</f>
        <v/>
      </c>
      <c r="AH78" s="73" t="str">
        <f>IF(AI78="", "", IF($L78="男", VLOOKUP(AI78, データ!$B$2:$C$101, 2, FALSE), IF($L78="女", VLOOKUP(AI78, データ!$F$2:$H$101, 2, FALSE), "")))</f>
        <v/>
      </c>
      <c r="AI78" s="76" t="str">
        <f>IF(A78="","",IF(競技者データ入力シート!Z82="", "", 競技者データ入力シート!Z82))</f>
        <v/>
      </c>
      <c r="AJ78" s="76" t="str">
        <f>IF(競技者データ入力シート!AA82="", "", 競技者データ入力シート!AA82)</f>
        <v/>
      </c>
      <c r="AK78" s="76" t="str">
        <f>IF(競技者データ入力シート!AC82="", "", 競技者データ入力シート!AC82)</f>
        <v/>
      </c>
      <c r="AL78" s="76" t="str">
        <f>IF(競技者データ入力シート!AD82="", "", 競技者データ入力シート!AD82)</f>
        <v/>
      </c>
      <c r="AM78" s="73" t="str">
        <f>IF(AN78="", "", IF($L78="男", VLOOKUP(AN78, データ!$B$2:$C$101, 2, FALSE), IF($L78="女", VLOOKUP(AN78, データ!$F$2:$H$101, 2, FALSE), "")))</f>
        <v/>
      </c>
      <c r="AN78" s="76" t="str">
        <f>IF(A78="","",IF(競技者データ入力シート!AE82="", "", 競技者データ入力シート!AE82))</f>
        <v/>
      </c>
      <c r="AO78" s="76" t="str">
        <f>IF(競技者データ入力シート!AF82="", "", 競技者データ入力シート!AF82)</f>
        <v/>
      </c>
      <c r="AP78" s="76" t="str">
        <f>IF(競技者データ入力シート!AH82="", "", 競技者データ入力シート!AH82)</f>
        <v/>
      </c>
      <c r="AQ78" s="76" t="str">
        <f>IF(競技者データ入力シート!AI82="", "", 競技者データ入力シート!AI82)</f>
        <v/>
      </c>
      <c r="AR78" s="75" t="str">
        <f>IF(AS78="", "", IF($L78="男", VLOOKUP(AS78, データ!$B$2:$C$101, 2, FALSE), IF($L78="女", VLOOKUP(AS78, データ!$F$2:$H$101, 2, FALSE), "")))</f>
        <v/>
      </c>
      <c r="AS78" s="76" t="str">
        <f>IF(A78="","",IF(競技者データ入力シート!AJ82="", "", 競技者データ入力シート!AJ82))</f>
        <v/>
      </c>
      <c r="AT78" s="76" t="str">
        <f>IF(競技者データ入力シート!AK82="", "", 競技者データ入力シート!AK82)</f>
        <v/>
      </c>
      <c r="AU78" s="76" t="str">
        <f>IF(競技者データ入力シート!AM82="", "", 競技者データ入力シート!AM82)</f>
        <v/>
      </c>
      <c r="AV78" s="76" t="str">
        <f>IF(競技者データ入力シート!AN82="", "", 競技者データ入力シート!AN82)</f>
        <v/>
      </c>
      <c r="AW78" s="76" t="str">
        <f t="shared" si="19"/>
        <v/>
      </c>
    </row>
    <row r="79" spans="1:49">
      <c r="A79" s="75" t="str">
        <f>競技者データ入力シート!A83</f>
        <v/>
      </c>
      <c r="B79" s="75" t="str">
        <f>IF(競技者データ入力シート!B83="", "", 競技者データ入力シート!B83)</f>
        <v/>
      </c>
      <c r="C79" s="76" t="str">
        <f>IF(競技者データ入力シート!C83="", "", 競技者データ入力シート!C83)</f>
        <v/>
      </c>
      <c r="D79" s="76" t="str">
        <f>IF(競技者データ入力シート!D83="", "", 競技者データ入力シート!D83)</f>
        <v/>
      </c>
      <c r="E79" s="76" t="str">
        <f t="shared" si="15"/>
        <v/>
      </c>
      <c r="F79" s="76" t="str">
        <f t="shared" si="16"/>
        <v/>
      </c>
      <c r="G79" s="76" t="str">
        <f t="shared" si="17"/>
        <v/>
      </c>
      <c r="H79" s="76" t="str">
        <f t="shared" si="18"/>
        <v/>
      </c>
      <c r="I79" s="76" t="str">
        <f>IF(競技者データ入力シート!G83="", "", 競技者データ入力シート!G83)</f>
        <v/>
      </c>
      <c r="J79" s="76" t="str">
        <f>IF(競技者データ入力シート!E83="", "", 競技者データ入力シート!E83)</f>
        <v/>
      </c>
      <c r="K79" s="76" t="str">
        <f>IF(競技者データ入力シート!F83="", "", 競技者データ入力シート!F83)</f>
        <v/>
      </c>
      <c r="L79" s="76" t="str">
        <f>IF(競技者データ入力シート!I83="", "", 競技者データ入力シート!I83)</f>
        <v/>
      </c>
      <c r="M79" s="75" t="str">
        <f>IF(競技者データ入力シート!J83="", "", 競技者データ入力シート!J83)</f>
        <v/>
      </c>
      <c r="N79" s="75" t="str">
        <f>IF(競技者データ入力シート!K83="", "", 競技者データ入力シート!K83)</f>
        <v/>
      </c>
      <c r="O79" s="75" t="str">
        <f>IF(競技者データ入力シート!L83="", "", 競技者データ入力シート!L83)</f>
        <v/>
      </c>
      <c r="P79" s="76" t="str">
        <f>IF(競技者データ入力シート!M83="", "", 競技者データ入力シート!M83)</f>
        <v/>
      </c>
      <c r="Q79" s="75" t="str">
        <f>IF(A79="","",競技者データ入力シート!$U$1)</f>
        <v/>
      </c>
      <c r="R79" s="76" t="str">
        <f>IF(Q79="", "",'大会申込一覧表(印刷して提出)'!$P$6)</f>
        <v/>
      </c>
      <c r="S79" s="76" t="str">
        <f>IF(Q79="", "", '大会申込一覧表(印刷して提出)'!$E$6)</f>
        <v/>
      </c>
      <c r="T79" s="76" t="str">
        <f>IF(Q79="", "", 競技者データ入力シート!#REF!)</f>
        <v/>
      </c>
      <c r="U79" s="76" t="str">
        <f>IF(Q79="", "",'大会申込一覧表(印刷して提出)'!$P$5)</f>
        <v/>
      </c>
      <c r="V79" s="76" t="str">
        <f>IF(競技者データ入力シート!N83="", "", 競技者データ入力シート!N83)</f>
        <v/>
      </c>
      <c r="W79" s="76" t="str">
        <f>IF(競技者データ入力シート!O83="", "", 競技者データ入力シート!O83)</f>
        <v/>
      </c>
      <c r="X79" s="73" t="str">
        <f>IF(Y79="", "", IF($L79="男", VLOOKUP(Y79, データ!$B$2:$C$101, 2, FALSE), IF($L79="女", VLOOKUP(Y79, データ!$F$2:$H$101, 2, FALSE), "")))</f>
        <v/>
      </c>
      <c r="Y79" s="76" t="str">
        <f>IF(A79="","",IF(競技者データ入力シート!P83="", "", 競技者データ入力シート!P83))</f>
        <v/>
      </c>
      <c r="Z79" s="76" t="str">
        <f>IF(競技者データ入力シート!Q83="", "", 競技者データ入力シート!Q83)</f>
        <v/>
      </c>
      <c r="AA79" s="76" t="str">
        <f>IF(競技者データ入力シート!S83="", "", 競技者データ入力シート!S83)</f>
        <v/>
      </c>
      <c r="AB79" s="76" t="str">
        <f>IF(競技者データ入力シート!T83="", "", 競技者データ入力シート!T83)</f>
        <v/>
      </c>
      <c r="AC79" s="73" t="str">
        <f>IF(AD79="", "", IF($L79="男", VLOOKUP(AD79, データ!$B$2:$C$101, 2, FALSE), IF($L79="女", VLOOKUP(AD79, データ!$F$2:$H$101, 2, FALSE), "")))</f>
        <v/>
      </c>
      <c r="AD79" s="76" t="str">
        <f>IF(A79="","",IF(競技者データ入力シート!U83="", "", 競技者データ入力シート!U83))</f>
        <v/>
      </c>
      <c r="AE79" s="76" t="str">
        <f>IF(競技者データ入力シート!V83="", "", 競技者データ入力シート!V83)</f>
        <v/>
      </c>
      <c r="AF79" s="73" t="str">
        <f>IF(競技者データ入力シート!X83="", "", 競技者データ入力シート!X83)</f>
        <v/>
      </c>
      <c r="AG79" s="76" t="str">
        <f>IF(競技者データ入力シート!Y83="", "", 競技者データ入力シート!Y83)</f>
        <v/>
      </c>
      <c r="AH79" s="73" t="str">
        <f>IF(AI79="", "", IF($L79="男", VLOOKUP(AI79, データ!$B$2:$C$101, 2, FALSE), IF($L79="女", VLOOKUP(AI79, データ!$F$2:$H$101, 2, FALSE), "")))</f>
        <v/>
      </c>
      <c r="AI79" s="76" t="str">
        <f>IF(A79="","",IF(競技者データ入力シート!Z83="", "", 競技者データ入力シート!Z83))</f>
        <v/>
      </c>
      <c r="AJ79" s="76" t="str">
        <f>IF(競技者データ入力シート!AA83="", "", 競技者データ入力シート!AA83)</f>
        <v/>
      </c>
      <c r="AK79" s="76" t="str">
        <f>IF(競技者データ入力シート!AC83="", "", 競技者データ入力シート!AC83)</f>
        <v/>
      </c>
      <c r="AL79" s="76" t="str">
        <f>IF(競技者データ入力シート!AD83="", "", 競技者データ入力シート!AD83)</f>
        <v/>
      </c>
      <c r="AM79" s="73" t="str">
        <f>IF(AN79="", "", IF($L79="男", VLOOKUP(AN79, データ!$B$2:$C$101, 2, FALSE), IF($L79="女", VLOOKUP(AN79, データ!$F$2:$H$101, 2, FALSE), "")))</f>
        <v/>
      </c>
      <c r="AN79" s="76" t="str">
        <f>IF(A79="","",IF(競技者データ入力シート!AE83="", "", 競技者データ入力シート!AE83))</f>
        <v/>
      </c>
      <c r="AO79" s="76" t="str">
        <f>IF(競技者データ入力シート!AF83="", "", 競技者データ入力シート!AF83)</f>
        <v/>
      </c>
      <c r="AP79" s="76" t="str">
        <f>IF(競技者データ入力シート!AH83="", "", 競技者データ入力シート!AH83)</f>
        <v/>
      </c>
      <c r="AQ79" s="76" t="str">
        <f>IF(競技者データ入力シート!AI83="", "", 競技者データ入力シート!AI83)</f>
        <v/>
      </c>
      <c r="AR79" s="75" t="str">
        <f>IF(AS79="", "", IF($L79="男", VLOOKUP(AS79, データ!$B$2:$C$101, 2, FALSE), IF($L79="女", VLOOKUP(AS79, データ!$F$2:$H$101, 2, FALSE), "")))</f>
        <v/>
      </c>
      <c r="AS79" s="76" t="str">
        <f>IF(A79="","",IF(競技者データ入力シート!AJ83="", "", 競技者データ入力シート!AJ83))</f>
        <v/>
      </c>
      <c r="AT79" s="76" t="str">
        <f>IF(競技者データ入力シート!AK83="", "", 競技者データ入力シート!AK83)</f>
        <v/>
      </c>
      <c r="AU79" s="76" t="str">
        <f>IF(競技者データ入力シート!AM83="", "", 競技者データ入力シート!AM83)</f>
        <v/>
      </c>
      <c r="AV79" s="76" t="str">
        <f>IF(競技者データ入力シート!AN83="", "", 競技者データ入力シート!AN83)</f>
        <v/>
      </c>
      <c r="AW79" s="76" t="str">
        <f t="shared" si="19"/>
        <v/>
      </c>
    </row>
    <row r="80" spans="1:49">
      <c r="A80" s="75" t="str">
        <f>競技者データ入力シート!A84</f>
        <v/>
      </c>
      <c r="B80" s="75" t="str">
        <f>IF(競技者データ入力シート!B84="", "", 競技者データ入力シート!B84)</f>
        <v/>
      </c>
      <c r="C80" s="76" t="str">
        <f>IF(競技者データ入力シート!C84="", "", 競技者データ入力シート!C84)</f>
        <v/>
      </c>
      <c r="D80" s="76" t="str">
        <f>IF(競技者データ入力シート!D84="", "", 競技者データ入力シート!D84)</f>
        <v/>
      </c>
      <c r="E80" s="76" t="str">
        <f t="shared" si="15"/>
        <v/>
      </c>
      <c r="F80" s="76" t="str">
        <f t="shared" si="16"/>
        <v/>
      </c>
      <c r="G80" s="76" t="str">
        <f t="shared" si="17"/>
        <v/>
      </c>
      <c r="H80" s="76" t="str">
        <f t="shared" si="18"/>
        <v/>
      </c>
      <c r="I80" s="76" t="str">
        <f>IF(競技者データ入力シート!G84="", "", 競技者データ入力シート!G84)</f>
        <v/>
      </c>
      <c r="J80" s="76" t="str">
        <f>IF(競技者データ入力シート!E84="", "", 競技者データ入力シート!E84)</f>
        <v/>
      </c>
      <c r="K80" s="76" t="str">
        <f>IF(競技者データ入力シート!F84="", "", 競技者データ入力シート!F84)</f>
        <v/>
      </c>
      <c r="L80" s="76" t="str">
        <f>IF(競技者データ入力シート!I84="", "", 競技者データ入力シート!I84)</f>
        <v/>
      </c>
      <c r="M80" s="75" t="str">
        <f>IF(競技者データ入力シート!J84="", "", 競技者データ入力シート!J84)</f>
        <v/>
      </c>
      <c r="N80" s="75" t="str">
        <f>IF(競技者データ入力シート!K84="", "", 競技者データ入力シート!K84)</f>
        <v/>
      </c>
      <c r="O80" s="75" t="str">
        <f>IF(競技者データ入力シート!L84="", "", 競技者データ入力シート!L84)</f>
        <v/>
      </c>
      <c r="P80" s="76" t="str">
        <f>IF(競技者データ入力シート!M84="", "", 競技者データ入力シート!M84)</f>
        <v/>
      </c>
      <c r="Q80" s="75" t="str">
        <f>IF(A80="","",競技者データ入力シート!$U$1)</f>
        <v/>
      </c>
      <c r="R80" s="76" t="str">
        <f>IF(Q80="", "",'大会申込一覧表(印刷して提出)'!$P$6)</f>
        <v/>
      </c>
      <c r="S80" s="76" t="str">
        <f>IF(Q80="", "", '大会申込一覧表(印刷して提出)'!$E$6)</f>
        <v/>
      </c>
      <c r="T80" s="76" t="str">
        <f>IF(Q80="", "", 競技者データ入力シート!#REF!)</f>
        <v/>
      </c>
      <c r="U80" s="76" t="str">
        <f>IF(Q80="", "",'大会申込一覧表(印刷して提出)'!$P$5)</f>
        <v/>
      </c>
      <c r="V80" s="76" t="str">
        <f>IF(競技者データ入力シート!N84="", "", 競技者データ入力シート!N84)</f>
        <v/>
      </c>
      <c r="W80" s="76" t="str">
        <f>IF(競技者データ入力シート!O84="", "", 競技者データ入力シート!O84)</f>
        <v/>
      </c>
      <c r="X80" s="73" t="str">
        <f>IF(Y80="", "", IF($L80="男", VLOOKUP(Y80, データ!$B$2:$C$101, 2, FALSE), IF($L80="女", VLOOKUP(Y80, データ!$F$2:$H$101, 2, FALSE), "")))</f>
        <v/>
      </c>
      <c r="Y80" s="76" t="str">
        <f>IF(A80="","",IF(競技者データ入力シート!P84="", "", 競技者データ入力シート!P84))</f>
        <v/>
      </c>
      <c r="Z80" s="76" t="str">
        <f>IF(競技者データ入力シート!Q84="", "", 競技者データ入力シート!Q84)</f>
        <v/>
      </c>
      <c r="AA80" s="76" t="str">
        <f>IF(競技者データ入力シート!S84="", "", 競技者データ入力シート!S84)</f>
        <v/>
      </c>
      <c r="AB80" s="76" t="str">
        <f>IF(競技者データ入力シート!T84="", "", 競技者データ入力シート!T84)</f>
        <v/>
      </c>
      <c r="AC80" s="73" t="str">
        <f>IF(AD80="", "", IF($L80="男", VLOOKUP(AD80, データ!$B$2:$C$101, 2, FALSE), IF($L80="女", VLOOKUP(AD80, データ!$F$2:$H$101, 2, FALSE), "")))</f>
        <v/>
      </c>
      <c r="AD80" s="76" t="str">
        <f>IF(A80="","",IF(競技者データ入力シート!U84="", "", 競技者データ入力シート!U84))</f>
        <v/>
      </c>
      <c r="AE80" s="76" t="str">
        <f>IF(競技者データ入力シート!V84="", "", 競技者データ入力シート!V84)</f>
        <v/>
      </c>
      <c r="AF80" s="73" t="str">
        <f>IF(競技者データ入力シート!X84="", "", 競技者データ入力シート!X84)</f>
        <v/>
      </c>
      <c r="AG80" s="76" t="str">
        <f>IF(競技者データ入力シート!Y84="", "", 競技者データ入力シート!Y84)</f>
        <v/>
      </c>
      <c r="AH80" s="73" t="str">
        <f>IF(AI80="", "", IF($L80="男", VLOOKUP(AI80, データ!$B$2:$C$101, 2, FALSE), IF($L80="女", VLOOKUP(AI80, データ!$F$2:$H$101, 2, FALSE), "")))</f>
        <v/>
      </c>
      <c r="AI80" s="76" t="str">
        <f>IF(A80="","",IF(競技者データ入力シート!Z84="", "", 競技者データ入力シート!Z84))</f>
        <v/>
      </c>
      <c r="AJ80" s="76" t="str">
        <f>IF(競技者データ入力シート!AA84="", "", 競技者データ入力シート!AA84)</f>
        <v/>
      </c>
      <c r="AK80" s="76" t="str">
        <f>IF(競技者データ入力シート!AC84="", "", 競技者データ入力シート!AC84)</f>
        <v/>
      </c>
      <c r="AL80" s="76" t="str">
        <f>IF(競技者データ入力シート!AD84="", "", 競技者データ入力シート!AD84)</f>
        <v/>
      </c>
      <c r="AM80" s="73" t="str">
        <f>IF(AN80="", "", IF($L80="男", VLOOKUP(AN80, データ!$B$2:$C$101, 2, FALSE), IF($L80="女", VLOOKUP(AN80, データ!$F$2:$H$101, 2, FALSE), "")))</f>
        <v/>
      </c>
      <c r="AN80" s="76" t="str">
        <f>IF(A80="","",IF(競技者データ入力シート!AE84="", "", 競技者データ入力シート!AE84))</f>
        <v/>
      </c>
      <c r="AO80" s="76" t="str">
        <f>IF(競技者データ入力シート!AF84="", "", 競技者データ入力シート!AF84)</f>
        <v/>
      </c>
      <c r="AP80" s="76" t="str">
        <f>IF(競技者データ入力シート!AH84="", "", 競技者データ入力シート!AH84)</f>
        <v/>
      </c>
      <c r="AQ80" s="76" t="str">
        <f>IF(競技者データ入力シート!AI84="", "", 競技者データ入力シート!AI84)</f>
        <v/>
      </c>
      <c r="AR80" s="75" t="str">
        <f>IF(AS80="", "", IF($L80="男", VLOOKUP(AS80, データ!$B$2:$C$101, 2, FALSE), IF($L80="女", VLOOKUP(AS80, データ!$F$2:$H$101, 2, FALSE), "")))</f>
        <v/>
      </c>
      <c r="AS80" s="76" t="str">
        <f>IF(A80="","",IF(競技者データ入力シート!AJ84="", "", 競技者データ入力シート!AJ84))</f>
        <v/>
      </c>
      <c r="AT80" s="76" t="str">
        <f>IF(競技者データ入力シート!AK84="", "", 競技者データ入力シート!AK84)</f>
        <v/>
      </c>
      <c r="AU80" s="76" t="str">
        <f>IF(競技者データ入力シート!AM84="", "", 競技者データ入力シート!AM84)</f>
        <v/>
      </c>
      <c r="AV80" s="76" t="str">
        <f>IF(競技者データ入力シート!AN84="", "", 競技者データ入力シート!AN84)</f>
        <v/>
      </c>
      <c r="AW80" s="76" t="str">
        <f t="shared" si="19"/>
        <v/>
      </c>
    </row>
    <row r="81" spans="1:49">
      <c r="A81" s="75" t="str">
        <f>競技者データ入力シート!A85</f>
        <v/>
      </c>
      <c r="B81" s="75" t="str">
        <f>IF(競技者データ入力シート!B85="", "", 競技者データ入力シート!B85)</f>
        <v/>
      </c>
      <c r="C81" s="76" t="str">
        <f>IF(競技者データ入力シート!C85="", "", 競技者データ入力シート!C85)</f>
        <v/>
      </c>
      <c r="D81" s="76" t="str">
        <f>IF(競技者データ入力シート!D85="", "", 競技者データ入力シート!D85)</f>
        <v/>
      </c>
      <c r="E81" s="76" t="str">
        <f t="shared" si="15"/>
        <v/>
      </c>
      <c r="F81" s="76" t="str">
        <f t="shared" si="16"/>
        <v/>
      </c>
      <c r="G81" s="76" t="str">
        <f t="shared" si="17"/>
        <v/>
      </c>
      <c r="H81" s="76" t="str">
        <f t="shared" si="18"/>
        <v/>
      </c>
      <c r="I81" s="76" t="str">
        <f>IF(競技者データ入力シート!G85="", "", 競技者データ入力シート!G85)</f>
        <v/>
      </c>
      <c r="J81" s="76" t="str">
        <f>IF(競技者データ入力シート!E85="", "", 競技者データ入力シート!E85)</f>
        <v/>
      </c>
      <c r="K81" s="76" t="str">
        <f>IF(競技者データ入力シート!F85="", "", 競技者データ入力シート!F85)</f>
        <v/>
      </c>
      <c r="L81" s="76" t="str">
        <f>IF(競技者データ入力シート!I85="", "", 競技者データ入力シート!I85)</f>
        <v/>
      </c>
      <c r="M81" s="75" t="str">
        <f>IF(競技者データ入力シート!J85="", "", 競技者データ入力シート!J85)</f>
        <v/>
      </c>
      <c r="N81" s="75" t="str">
        <f>IF(競技者データ入力シート!K85="", "", 競技者データ入力シート!K85)</f>
        <v/>
      </c>
      <c r="O81" s="75" t="str">
        <f>IF(競技者データ入力シート!L85="", "", 競技者データ入力シート!L85)</f>
        <v/>
      </c>
      <c r="P81" s="76" t="str">
        <f>IF(競技者データ入力シート!M85="", "", 競技者データ入力シート!M85)</f>
        <v/>
      </c>
      <c r="Q81" s="75" t="str">
        <f>IF(A81="","",競技者データ入力シート!$U$1)</f>
        <v/>
      </c>
      <c r="R81" s="76" t="str">
        <f>IF(Q81="", "",'大会申込一覧表(印刷して提出)'!$P$6)</f>
        <v/>
      </c>
      <c r="S81" s="76" t="str">
        <f>IF(Q81="", "", '大会申込一覧表(印刷して提出)'!$E$6)</f>
        <v/>
      </c>
      <c r="T81" s="76" t="str">
        <f>IF(Q81="", "", 競技者データ入力シート!#REF!)</f>
        <v/>
      </c>
      <c r="U81" s="76" t="str">
        <f>IF(Q81="", "",'大会申込一覧表(印刷して提出)'!$P$5)</f>
        <v/>
      </c>
      <c r="V81" s="76" t="str">
        <f>IF(競技者データ入力シート!N85="", "", 競技者データ入力シート!N85)</f>
        <v/>
      </c>
      <c r="W81" s="76" t="str">
        <f>IF(競技者データ入力シート!O85="", "", 競技者データ入力シート!O85)</f>
        <v/>
      </c>
      <c r="X81" s="73" t="str">
        <f>IF(Y81="", "", IF($L81="男", VLOOKUP(Y81, データ!$B$2:$C$101, 2, FALSE), IF($L81="女", VLOOKUP(Y81, データ!$F$2:$H$101, 2, FALSE), "")))</f>
        <v/>
      </c>
      <c r="Y81" s="76" t="str">
        <f>IF(A81="","",IF(競技者データ入力シート!P85="", "", 競技者データ入力シート!P85))</f>
        <v/>
      </c>
      <c r="Z81" s="76" t="str">
        <f>IF(競技者データ入力シート!Q85="", "", 競技者データ入力シート!Q85)</f>
        <v/>
      </c>
      <c r="AA81" s="76" t="str">
        <f>IF(競技者データ入力シート!S85="", "", 競技者データ入力シート!S85)</f>
        <v/>
      </c>
      <c r="AB81" s="76" t="str">
        <f>IF(競技者データ入力シート!T85="", "", 競技者データ入力シート!T85)</f>
        <v/>
      </c>
      <c r="AC81" s="73" t="str">
        <f>IF(AD81="", "", IF($L81="男", VLOOKUP(AD81, データ!$B$2:$C$101, 2, FALSE), IF($L81="女", VLOOKUP(AD81, データ!$F$2:$H$101, 2, FALSE), "")))</f>
        <v/>
      </c>
      <c r="AD81" s="76" t="str">
        <f>IF(A81="","",IF(競技者データ入力シート!U85="", "", 競技者データ入力シート!U85))</f>
        <v/>
      </c>
      <c r="AE81" s="76" t="str">
        <f>IF(競技者データ入力シート!V85="", "", 競技者データ入力シート!V85)</f>
        <v/>
      </c>
      <c r="AF81" s="73" t="str">
        <f>IF(競技者データ入力シート!X85="", "", 競技者データ入力シート!X85)</f>
        <v/>
      </c>
      <c r="AG81" s="76" t="str">
        <f>IF(競技者データ入力シート!Y85="", "", 競技者データ入力シート!Y85)</f>
        <v/>
      </c>
      <c r="AH81" s="73" t="str">
        <f>IF(AI81="", "", IF($L81="男", VLOOKUP(AI81, データ!$B$2:$C$101, 2, FALSE), IF($L81="女", VLOOKUP(AI81, データ!$F$2:$H$101, 2, FALSE), "")))</f>
        <v/>
      </c>
      <c r="AI81" s="76" t="str">
        <f>IF(A81="","",IF(競技者データ入力シート!Z85="", "", 競技者データ入力シート!Z85))</f>
        <v/>
      </c>
      <c r="AJ81" s="76" t="str">
        <f>IF(競技者データ入力シート!AA85="", "", 競技者データ入力シート!AA85)</f>
        <v/>
      </c>
      <c r="AK81" s="76" t="str">
        <f>IF(競技者データ入力シート!AC85="", "", 競技者データ入力シート!AC85)</f>
        <v/>
      </c>
      <c r="AL81" s="76" t="str">
        <f>IF(競技者データ入力シート!AD85="", "", 競技者データ入力シート!AD85)</f>
        <v/>
      </c>
      <c r="AM81" s="73" t="str">
        <f>IF(AN81="", "", IF($L81="男", VLOOKUP(AN81, データ!$B$2:$C$101, 2, FALSE), IF($L81="女", VLOOKUP(AN81, データ!$F$2:$H$101, 2, FALSE), "")))</f>
        <v/>
      </c>
      <c r="AN81" s="76" t="str">
        <f>IF(A81="","",IF(競技者データ入力シート!AE85="", "", 競技者データ入力シート!AE85))</f>
        <v/>
      </c>
      <c r="AO81" s="76" t="str">
        <f>IF(競技者データ入力シート!AF85="", "", 競技者データ入力シート!AF85)</f>
        <v/>
      </c>
      <c r="AP81" s="76" t="str">
        <f>IF(競技者データ入力シート!AH85="", "", 競技者データ入力シート!AH85)</f>
        <v/>
      </c>
      <c r="AQ81" s="76" t="str">
        <f>IF(競技者データ入力シート!AI85="", "", 競技者データ入力シート!AI85)</f>
        <v/>
      </c>
      <c r="AR81" s="75" t="str">
        <f>IF(AS81="", "", IF($L81="男", VLOOKUP(AS81, データ!$B$2:$C$101, 2, FALSE), IF($L81="女", VLOOKUP(AS81, データ!$F$2:$H$101, 2, FALSE), "")))</f>
        <v/>
      </c>
      <c r="AS81" s="76" t="str">
        <f>IF(A81="","",IF(競技者データ入力シート!AJ85="", "", 競技者データ入力シート!AJ85))</f>
        <v/>
      </c>
      <c r="AT81" s="76" t="str">
        <f>IF(競技者データ入力シート!AK85="", "", 競技者データ入力シート!AK85)</f>
        <v/>
      </c>
      <c r="AU81" s="76" t="str">
        <f>IF(競技者データ入力シート!AM85="", "", 競技者データ入力シート!AM85)</f>
        <v/>
      </c>
      <c r="AV81" s="76" t="str">
        <f>IF(競技者データ入力シート!AN85="", "", 競技者データ入力シート!AN85)</f>
        <v/>
      </c>
      <c r="AW81" s="76" t="str">
        <f t="shared" si="19"/>
        <v/>
      </c>
    </row>
    <row r="82" spans="1:49">
      <c r="A82" s="75" t="str">
        <f>競技者データ入力シート!A86</f>
        <v/>
      </c>
      <c r="B82" s="75" t="str">
        <f>IF(競技者データ入力シート!B86="", "", 競技者データ入力シート!B86)</f>
        <v/>
      </c>
      <c r="C82" s="76" t="str">
        <f>IF(競技者データ入力シート!C86="", "", 競技者データ入力シート!C86)</f>
        <v/>
      </c>
      <c r="D82" s="76" t="str">
        <f>IF(競技者データ入力シート!D86="", "", 競技者データ入力シート!D86)</f>
        <v/>
      </c>
      <c r="E82" s="76" t="str">
        <f t="shared" si="15"/>
        <v/>
      </c>
      <c r="F82" s="76" t="str">
        <f t="shared" si="16"/>
        <v/>
      </c>
      <c r="G82" s="76" t="str">
        <f t="shared" si="17"/>
        <v/>
      </c>
      <c r="H82" s="76" t="str">
        <f t="shared" si="18"/>
        <v/>
      </c>
      <c r="I82" s="76" t="str">
        <f>IF(競技者データ入力シート!G86="", "", 競技者データ入力シート!G86)</f>
        <v/>
      </c>
      <c r="J82" s="76" t="str">
        <f>IF(競技者データ入力シート!E86="", "", 競技者データ入力シート!E86)</f>
        <v/>
      </c>
      <c r="K82" s="76" t="str">
        <f>IF(競技者データ入力シート!F86="", "", 競技者データ入力シート!F86)</f>
        <v/>
      </c>
      <c r="L82" s="76" t="str">
        <f>IF(競技者データ入力シート!I86="", "", 競技者データ入力シート!I86)</f>
        <v/>
      </c>
      <c r="M82" s="75" t="str">
        <f>IF(競技者データ入力シート!J86="", "", 競技者データ入力シート!J86)</f>
        <v/>
      </c>
      <c r="N82" s="75" t="str">
        <f>IF(競技者データ入力シート!K86="", "", 競技者データ入力シート!K86)</f>
        <v/>
      </c>
      <c r="O82" s="75" t="str">
        <f>IF(競技者データ入力シート!L86="", "", 競技者データ入力シート!L86)</f>
        <v/>
      </c>
      <c r="P82" s="76" t="str">
        <f>IF(競技者データ入力シート!M86="", "", 競技者データ入力シート!M86)</f>
        <v/>
      </c>
      <c r="Q82" s="75" t="str">
        <f>IF(A82="","",競技者データ入力シート!$U$1)</f>
        <v/>
      </c>
      <c r="R82" s="76" t="str">
        <f>IF(Q82="", "",'大会申込一覧表(印刷して提出)'!$P$6)</f>
        <v/>
      </c>
      <c r="S82" s="76" t="str">
        <f>IF(Q82="", "", '大会申込一覧表(印刷して提出)'!$E$6)</f>
        <v/>
      </c>
      <c r="T82" s="76" t="str">
        <f>IF(Q82="", "", 競技者データ入力シート!#REF!)</f>
        <v/>
      </c>
      <c r="U82" s="76" t="str">
        <f>IF(Q82="", "",'大会申込一覧表(印刷して提出)'!$P$5)</f>
        <v/>
      </c>
      <c r="V82" s="76" t="str">
        <f>IF(競技者データ入力シート!N86="", "", 競技者データ入力シート!N86)</f>
        <v/>
      </c>
      <c r="W82" s="76" t="str">
        <f>IF(競技者データ入力シート!O86="", "", 競技者データ入力シート!O86)</f>
        <v/>
      </c>
      <c r="X82" s="73" t="str">
        <f>IF(Y82="", "", IF($L82="男", VLOOKUP(Y82, データ!$B$2:$C$101, 2, FALSE), IF($L82="女", VLOOKUP(Y82, データ!$F$2:$H$101, 2, FALSE), "")))</f>
        <v/>
      </c>
      <c r="Y82" s="76" t="str">
        <f>IF(A82="","",IF(競技者データ入力シート!P86="", "", 競技者データ入力シート!P86))</f>
        <v/>
      </c>
      <c r="Z82" s="76" t="str">
        <f>IF(競技者データ入力シート!Q86="", "", 競技者データ入力シート!Q86)</f>
        <v/>
      </c>
      <c r="AA82" s="76" t="str">
        <f>IF(競技者データ入力シート!S86="", "", 競技者データ入力シート!S86)</f>
        <v/>
      </c>
      <c r="AB82" s="76" t="str">
        <f>IF(競技者データ入力シート!T86="", "", 競技者データ入力シート!T86)</f>
        <v/>
      </c>
      <c r="AC82" s="73" t="str">
        <f>IF(AD82="", "", IF($L82="男", VLOOKUP(AD82, データ!$B$2:$C$101, 2, FALSE), IF($L82="女", VLOOKUP(AD82, データ!$F$2:$H$101, 2, FALSE), "")))</f>
        <v/>
      </c>
      <c r="AD82" s="76" t="str">
        <f>IF(A82="","",IF(競技者データ入力シート!U86="", "", 競技者データ入力シート!U86))</f>
        <v/>
      </c>
      <c r="AE82" s="76" t="str">
        <f>IF(競技者データ入力シート!V86="", "", 競技者データ入力シート!V86)</f>
        <v/>
      </c>
      <c r="AF82" s="73" t="str">
        <f>IF(競技者データ入力シート!X86="", "", 競技者データ入力シート!X86)</f>
        <v/>
      </c>
      <c r="AG82" s="76" t="str">
        <f>IF(競技者データ入力シート!Y86="", "", 競技者データ入力シート!Y86)</f>
        <v/>
      </c>
      <c r="AH82" s="73" t="str">
        <f>IF(AI82="", "", IF($L82="男", VLOOKUP(AI82, データ!$B$2:$C$101, 2, FALSE), IF($L82="女", VLOOKUP(AI82, データ!$F$2:$H$101, 2, FALSE), "")))</f>
        <v/>
      </c>
      <c r="AI82" s="76" t="str">
        <f>IF(A82="","",IF(競技者データ入力シート!Z86="", "", 競技者データ入力シート!Z86))</f>
        <v/>
      </c>
      <c r="AJ82" s="76" t="str">
        <f>IF(競技者データ入力シート!AA86="", "", 競技者データ入力シート!AA86)</f>
        <v/>
      </c>
      <c r="AK82" s="76" t="str">
        <f>IF(競技者データ入力シート!AC86="", "", 競技者データ入力シート!AC86)</f>
        <v/>
      </c>
      <c r="AL82" s="76" t="str">
        <f>IF(競技者データ入力シート!AD86="", "", 競技者データ入力シート!AD86)</f>
        <v/>
      </c>
      <c r="AM82" s="73" t="str">
        <f>IF(AN82="", "", IF($L82="男", VLOOKUP(AN82, データ!$B$2:$C$101, 2, FALSE), IF($L82="女", VLOOKUP(AN82, データ!$F$2:$H$101, 2, FALSE), "")))</f>
        <v/>
      </c>
      <c r="AN82" s="76" t="str">
        <f>IF(A82="","",IF(競技者データ入力シート!AE86="", "", 競技者データ入力シート!AE86))</f>
        <v/>
      </c>
      <c r="AO82" s="76" t="str">
        <f>IF(競技者データ入力シート!AF86="", "", 競技者データ入力シート!AF86)</f>
        <v/>
      </c>
      <c r="AP82" s="76" t="str">
        <f>IF(競技者データ入力シート!AH86="", "", 競技者データ入力シート!AH86)</f>
        <v/>
      </c>
      <c r="AQ82" s="76" t="str">
        <f>IF(競技者データ入力シート!AI86="", "", 競技者データ入力シート!AI86)</f>
        <v/>
      </c>
      <c r="AR82" s="75" t="str">
        <f>IF(AS82="", "", IF($L82="男", VLOOKUP(AS82, データ!$B$2:$C$101, 2, FALSE), IF($L82="女", VLOOKUP(AS82, データ!$F$2:$H$101, 2, FALSE), "")))</f>
        <v/>
      </c>
      <c r="AS82" s="76" t="str">
        <f>IF(A82="","",IF(競技者データ入力シート!AJ86="", "", 競技者データ入力シート!AJ86))</f>
        <v/>
      </c>
      <c r="AT82" s="76" t="str">
        <f>IF(競技者データ入力シート!AK86="", "", 競技者データ入力シート!AK86)</f>
        <v/>
      </c>
      <c r="AU82" s="76" t="str">
        <f>IF(競技者データ入力シート!AM86="", "", 競技者データ入力シート!AM86)</f>
        <v/>
      </c>
      <c r="AV82" s="76" t="str">
        <f>IF(競技者データ入力シート!AN86="", "", 競技者データ入力シート!AN86)</f>
        <v/>
      </c>
      <c r="AW82" s="76" t="str">
        <f t="shared" si="19"/>
        <v/>
      </c>
    </row>
    <row r="83" spans="1:49">
      <c r="A83" s="75" t="str">
        <f>競技者データ入力シート!A87</f>
        <v/>
      </c>
      <c r="B83" s="75" t="str">
        <f>IF(競技者データ入力シート!B87="", "", 競技者データ入力シート!B87)</f>
        <v/>
      </c>
      <c r="C83" s="76" t="str">
        <f>IF(競技者データ入力シート!C87="", "", 競技者データ入力シート!C87)</f>
        <v/>
      </c>
      <c r="D83" s="76" t="str">
        <f>IF(競技者データ入力シート!D87="", "", 競技者データ入力シート!D87)</f>
        <v/>
      </c>
      <c r="E83" s="76" t="str">
        <f t="shared" si="15"/>
        <v/>
      </c>
      <c r="F83" s="76" t="str">
        <f t="shared" si="16"/>
        <v/>
      </c>
      <c r="G83" s="76" t="str">
        <f t="shared" si="17"/>
        <v/>
      </c>
      <c r="H83" s="76" t="str">
        <f t="shared" si="18"/>
        <v/>
      </c>
      <c r="I83" s="76" t="str">
        <f>IF(競技者データ入力シート!G87="", "", 競技者データ入力シート!G87)</f>
        <v/>
      </c>
      <c r="J83" s="76" t="str">
        <f>IF(競技者データ入力シート!E87="", "", 競技者データ入力シート!E87)</f>
        <v/>
      </c>
      <c r="K83" s="76" t="str">
        <f>IF(競技者データ入力シート!F87="", "", 競技者データ入力シート!F87)</f>
        <v/>
      </c>
      <c r="L83" s="76" t="str">
        <f>IF(競技者データ入力シート!I87="", "", 競技者データ入力シート!I87)</f>
        <v/>
      </c>
      <c r="M83" s="75" t="str">
        <f>IF(競技者データ入力シート!J87="", "", 競技者データ入力シート!J87)</f>
        <v/>
      </c>
      <c r="N83" s="75" t="str">
        <f>IF(競技者データ入力シート!K87="", "", 競技者データ入力シート!K87)</f>
        <v/>
      </c>
      <c r="O83" s="75" t="str">
        <f>IF(競技者データ入力シート!L87="", "", 競技者データ入力シート!L87)</f>
        <v/>
      </c>
      <c r="P83" s="76" t="str">
        <f>IF(競技者データ入力シート!M87="", "", 競技者データ入力シート!M87)</f>
        <v/>
      </c>
      <c r="Q83" s="75" t="str">
        <f>IF(A83="","",競技者データ入力シート!$U$1)</f>
        <v/>
      </c>
      <c r="R83" s="76" t="str">
        <f>IF(Q83="", "",'大会申込一覧表(印刷して提出)'!$P$6)</f>
        <v/>
      </c>
      <c r="S83" s="76" t="str">
        <f>IF(Q83="", "", '大会申込一覧表(印刷して提出)'!$E$6)</f>
        <v/>
      </c>
      <c r="T83" s="76" t="str">
        <f>IF(Q83="", "", 競技者データ入力シート!#REF!)</f>
        <v/>
      </c>
      <c r="U83" s="76" t="str">
        <f>IF(Q83="", "",'大会申込一覧表(印刷して提出)'!$P$5)</f>
        <v/>
      </c>
      <c r="V83" s="76" t="str">
        <f>IF(競技者データ入力シート!N87="", "", 競技者データ入力シート!N87)</f>
        <v/>
      </c>
      <c r="W83" s="76" t="str">
        <f>IF(競技者データ入力シート!O87="", "", 競技者データ入力シート!O87)</f>
        <v/>
      </c>
      <c r="X83" s="73" t="str">
        <f>IF(Y83="", "", IF($L83="男", VLOOKUP(Y83, データ!$B$2:$C$101, 2, FALSE), IF($L83="女", VLOOKUP(Y83, データ!$F$2:$H$101, 2, FALSE), "")))</f>
        <v/>
      </c>
      <c r="Y83" s="76" t="str">
        <f>IF(A83="","",IF(競技者データ入力シート!P87="", "", 競技者データ入力シート!P87))</f>
        <v/>
      </c>
      <c r="Z83" s="76" t="str">
        <f>IF(競技者データ入力シート!Q87="", "", 競技者データ入力シート!Q87)</f>
        <v/>
      </c>
      <c r="AA83" s="76" t="str">
        <f>IF(競技者データ入力シート!S87="", "", 競技者データ入力シート!S87)</f>
        <v/>
      </c>
      <c r="AB83" s="76" t="str">
        <f>IF(競技者データ入力シート!T87="", "", 競技者データ入力シート!T87)</f>
        <v/>
      </c>
      <c r="AC83" s="73" t="str">
        <f>IF(AD83="", "", IF($L83="男", VLOOKUP(AD83, データ!$B$2:$C$101, 2, FALSE), IF($L83="女", VLOOKUP(AD83, データ!$F$2:$H$101, 2, FALSE), "")))</f>
        <v/>
      </c>
      <c r="AD83" s="76" t="str">
        <f>IF(A83="","",IF(競技者データ入力シート!U87="", "", 競技者データ入力シート!U87))</f>
        <v/>
      </c>
      <c r="AE83" s="76" t="str">
        <f>IF(競技者データ入力シート!V87="", "", 競技者データ入力シート!V87)</f>
        <v/>
      </c>
      <c r="AF83" s="73" t="str">
        <f>IF(競技者データ入力シート!X87="", "", 競技者データ入力シート!X87)</f>
        <v/>
      </c>
      <c r="AG83" s="76" t="str">
        <f>IF(競技者データ入力シート!Y87="", "", 競技者データ入力シート!Y87)</f>
        <v/>
      </c>
      <c r="AH83" s="73" t="str">
        <f>IF(AI83="", "", IF($L83="男", VLOOKUP(AI83, データ!$B$2:$C$101, 2, FALSE), IF($L83="女", VLOOKUP(AI83, データ!$F$2:$H$101, 2, FALSE), "")))</f>
        <v/>
      </c>
      <c r="AI83" s="76" t="str">
        <f>IF(A83="","",IF(競技者データ入力シート!Z87="", "", 競技者データ入力シート!Z87))</f>
        <v/>
      </c>
      <c r="AJ83" s="76" t="str">
        <f>IF(競技者データ入力シート!AA87="", "", 競技者データ入力シート!AA87)</f>
        <v/>
      </c>
      <c r="AK83" s="76" t="str">
        <f>IF(競技者データ入力シート!AC87="", "", 競技者データ入力シート!AC87)</f>
        <v/>
      </c>
      <c r="AL83" s="76" t="str">
        <f>IF(競技者データ入力シート!AD87="", "", 競技者データ入力シート!AD87)</f>
        <v/>
      </c>
      <c r="AM83" s="73" t="str">
        <f>IF(AN83="", "", IF($L83="男", VLOOKUP(AN83, データ!$B$2:$C$101, 2, FALSE), IF($L83="女", VLOOKUP(AN83, データ!$F$2:$H$101, 2, FALSE), "")))</f>
        <v/>
      </c>
      <c r="AN83" s="76" t="str">
        <f>IF(A83="","",IF(競技者データ入力シート!AE87="", "", 競技者データ入力シート!AE87))</f>
        <v/>
      </c>
      <c r="AO83" s="76" t="str">
        <f>IF(競技者データ入力シート!AF87="", "", 競技者データ入力シート!AF87)</f>
        <v/>
      </c>
      <c r="AP83" s="76" t="str">
        <f>IF(競技者データ入力シート!AH87="", "", 競技者データ入力シート!AH87)</f>
        <v/>
      </c>
      <c r="AQ83" s="76" t="str">
        <f>IF(競技者データ入力シート!AI87="", "", 競技者データ入力シート!AI87)</f>
        <v/>
      </c>
      <c r="AR83" s="75" t="str">
        <f>IF(AS83="", "", IF($L83="男", VLOOKUP(AS83, データ!$B$2:$C$101, 2, FALSE), IF($L83="女", VLOOKUP(AS83, データ!$F$2:$H$101, 2, FALSE), "")))</f>
        <v/>
      </c>
      <c r="AS83" s="76" t="str">
        <f>IF(A83="","",IF(競技者データ入力シート!AJ87="", "", 競技者データ入力シート!AJ87))</f>
        <v/>
      </c>
      <c r="AT83" s="76" t="str">
        <f>IF(競技者データ入力シート!AK87="", "", 競技者データ入力シート!AK87)</f>
        <v/>
      </c>
      <c r="AU83" s="76" t="str">
        <f>IF(競技者データ入力シート!AM87="", "", 競技者データ入力シート!AM87)</f>
        <v/>
      </c>
      <c r="AV83" s="76" t="str">
        <f>IF(競技者データ入力シート!AN87="", "", 競技者データ入力シート!AN87)</f>
        <v/>
      </c>
      <c r="AW83" s="76" t="str">
        <f t="shared" si="19"/>
        <v/>
      </c>
    </row>
    <row r="84" spans="1:49">
      <c r="A84" s="75" t="str">
        <f>競技者データ入力シート!A88</f>
        <v/>
      </c>
      <c r="B84" s="75" t="str">
        <f>IF(競技者データ入力シート!B88="", "", 競技者データ入力シート!B88)</f>
        <v/>
      </c>
      <c r="C84" s="76" t="str">
        <f>IF(競技者データ入力シート!C88="", "", 競技者データ入力シート!C88)</f>
        <v/>
      </c>
      <c r="D84" s="76" t="str">
        <f>IF(競技者データ入力シート!D88="", "", 競技者データ入力シート!D88)</f>
        <v/>
      </c>
      <c r="E84" s="76" t="str">
        <f t="shared" si="15"/>
        <v/>
      </c>
      <c r="F84" s="76" t="str">
        <f t="shared" si="16"/>
        <v/>
      </c>
      <c r="G84" s="76" t="str">
        <f t="shared" si="17"/>
        <v/>
      </c>
      <c r="H84" s="76" t="str">
        <f t="shared" si="18"/>
        <v/>
      </c>
      <c r="I84" s="76" t="str">
        <f>IF(競技者データ入力シート!G88="", "", 競技者データ入力シート!G88)</f>
        <v/>
      </c>
      <c r="J84" s="76" t="str">
        <f>IF(競技者データ入力シート!E88="", "", 競技者データ入力シート!E88)</f>
        <v/>
      </c>
      <c r="K84" s="76" t="str">
        <f>IF(競技者データ入力シート!F88="", "", 競技者データ入力シート!F88)</f>
        <v/>
      </c>
      <c r="L84" s="76" t="str">
        <f>IF(競技者データ入力シート!I88="", "", 競技者データ入力シート!I88)</f>
        <v/>
      </c>
      <c r="M84" s="75" t="str">
        <f>IF(競技者データ入力シート!J88="", "", 競技者データ入力シート!J88)</f>
        <v/>
      </c>
      <c r="N84" s="75" t="str">
        <f>IF(競技者データ入力シート!K88="", "", 競技者データ入力シート!K88)</f>
        <v/>
      </c>
      <c r="O84" s="75" t="str">
        <f>IF(競技者データ入力シート!L88="", "", 競技者データ入力シート!L88)</f>
        <v/>
      </c>
      <c r="P84" s="76" t="str">
        <f>IF(競技者データ入力シート!M88="", "", 競技者データ入力シート!M88)</f>
        <v/>
      </c>
      <c r="Q84" s="75" t="str">
        <f>IF(A84="","",競技者データ入力シート!$U$1)</f>
        <v/>
      </c>
      <c r="R84" s="76" t="str">
        <f>IF(Q84="", "",'大会申込一覧表(印刷して提出)'!$P$6)</f>
        <v/>
      </c>
      <c r="S84" s="76" t="str">
        <f>IF(Q84="", "", '大会申込一覧表(印刷して提出)'!$E$6)</f>
        <v/>
      </c>
      <c r="T84" s="76" t="str">
        <f>IF(Q84="", "", 競技者データ入力シート!#REF!)</f>
        <v/>
      </c>
      <c r="U84" s="76" t="str">
        <f>IF(Q84="", "",'大会申込一覧表(印刷して提出)'!$P$5)</f>
        <v/>
      </c>
      <c r="V84" s="76" t="str">
        <f>IF(競技者データ入力シート!N88="", "", 競技者データ入力シート!N88)</f>
        <v/>
      </c>
      <c r="W84" s="76" t="str">
        <f>IF(競技者データ入力シート!O88="", "", 競技者データ入力シート!O88)</f>
        <v/>
      </c>
      <c r="X84" s="73" t="str">
        <f>IF(Y84="", "", IF($L84="男", VLOOKUP(Y84, データ!$B$2:$C$101, 2, FALSE), IF($L84="女", VLOOKUP(Y84, データ!$F$2:$H$101, 2, FALSE), "")))</f>
        <v/>
      </c>
      <c r="Y84" s="76" t="str">
        <f>IF(A84="","",IF(競技者データ入力シート!P88="", "", 競技者データ入力シート!P88))</f>
        <v/>
      </c>
      <c r="Z84" s="76" t="str">
        <f>IF(競技者データ入力シート!Q88="", "", 競技者データ入力シート!Q88)</f>
        <v/>
      </c>
      <c r="AA84" s="76" t="str">
        <f>IF(競技者データ入力シート!S88="", "", 競技者データ入力シート!S88)</f>
        <v/>
      </c>
      <c r="AB84" s="76" t="str">
        <f>IF(競技者データ入力シート!T88="", "", 競技者データ入力シート!T88)</f>
        <v/>
      </c>
      <c r="AC84" s="73" t="str">
        <f>IF(AD84="", "", IF($L84="男", VLOOKUP(AD84, データ!$B$2:$C$101, 2, FALSE), IF($L84="女", VLOOKUP(AD84, データ!$F$2:$H$101, 2, FALSE), "")))</f>
        <v/>
      </c>
      <c r="AD84" s="76" t="str">
        <f>IF(A84="","",IF(競技者データ入力シート!U88="", "", 競技者データ入力シート!U88))</f>
        <v/>
      </c>
      <c r="AE84" s="76" t="str">
        <f>IF(競技者データ入力シート!V88="", "", 競技者データ入力シート!V88)</f>
        <v/>
      </c>
      <c r="AF84" s="73" t="str">
        <f>IF(競技者データ入力シート!X88="", "", 競技者データ入力シート!X88)</f>
        <v/>
      </c>
      <c r="AG84" s="76" t="str">
        <f>IF(競技者データ入力シート!Y88="", "", 競技者データ入力シート!Y88)</f>
        <v/>
      </c>
      <c r="AH84" s="73" t="str">
        <f>IF(AI84="", "", IF($L84="男", VLOOKUP(AI84, データ!$B$2:$C$101, 2, FALSE), IF($L84="女", VLOOKUP(AI84, データ!$F$2:$H$101, 2, FALSE), "")))</f>
        <v/>
      </c>
      <c r="AI84" s="76" t="str">
        <f>IF(A84="","",IF(競技者データ入力シート!Z88="", "", 競技者データ入力シート!Z88))</f>
        <v/>
      </c>
      <c r="AJ84" s="76" t="str">
        <f>IF(競技者データ入力シート!AA88="", "", 競技者データ入力シート!AA88)</f>
        <v/>
      </c>
      <c r="AK84" s="76" t="str">
        <f>IF(競技者データ入力シート!AC88="", "", 競技者データ入力シート!AC88)</f>
        <v/>
      </c>
      <c r="AL84" s="76" t="str">
        <f>IF(競技者データ入力シート!AD88="", "", 競技者データ入力シート!AD88)</f>
        <v/>
      </c>
      <c r="AM84" s="73" t="str">
        <f>IF(AN84="", "", IF($L84="男", VLOOKUP(AN84, データ!$B$2:$C$101, 2, FALSE), IF($L84="女", VLOOKUP(AN84, データ!$F$2:$H$101, 2, FALSE), "")))</f>
        <v/>
      </c>
      <c r="AN84" s="76" t="str">
        <f>IF(A84="","",IF(競技者データ入力シート!AE88="", "", 競技者データ入力シート!AE88))</f>
        <v/>
      </c>
      <c r="AO84" s="76" t="str">
        <f>IF(競技者データ入力シート!AF88="", "", 競技者データ入力シート!AF88)</f>
        <v/>
      </c>
      <c r="AP84" s="76" t="str">
        <f>IF(競技者データ入力シート!AH88="", "", 競技者データ入力シート!AH88)</f>
        <v/>
      </c>
      <c r="AQ84" s="76" t="str">
        <f>IF(競技者データ入力シート!AI88="", "", 競技者データ入力シート!AI88)</f>
        <v/>
      </c>
      <c r="AR84" s="75" t="str">
        <f>IF(AS84="", "", IF($L84="男", VLOOKUP(AS84, データ!$B$2:$C$101, 2, FALSE), IF($L84="女", VLOOKUP(AS84, データ!$F$2:$H$101, 2, FALSE), "")))</f>
        <v/>
      </c>
      <c r="AS84" s="76" t="str">
        <f>IF(A84="","",IF(競技者データ入力シート!AJ88="", "", 競技者データ入力シート!AJ88))</f>
        <v/>
      </c>
      <c r="AT84" s="76" t="str">
        <f>IF(競技者データ入力シート!AK88="", "", 競技者データ入力シート!AK88)</f>
        <v/>
      </c>
      <c r="AU84" s="76" t="str">
        <f>IF(競技者データ入力シート!AM88="", "", 競技者データ入力シート!AM88)</f>
        <v/>
      </c>
      <c r="AV84" s="76" t="str">
        <f>IF(競技者データ入力シート!AN88="", "", 競技者データ入力シート!AN88)</f>
        <v/>
      </c>
      <c r="AW84" s="76" t="str">
        <f t="shared" si="19"/>
        <v/>
      </c>
    </row>
    <row r="85" spans="1:49">
      <c r="A85" s="75" t="str">
        <f>競技者データ入力シート!A89</f>
        <v/>
      </c>
      <c r="B85" s="75" t="str">
        <f>IF(競技者データ入力シート!B89="", "", 競技者データ入力シート!B89)</f>
        <v/>
      </c>
      <c r="C85" s="76" t="str">
        <f>IF(競技者データ入力シート!C89="", "", 競技者データ入力シート!C89)</f>
        <v/>
      </c>
      <c r="D85" s="76" t="str">
        <f>IF(競技者データ入力シート!D89="", "", 競技者データ入力シート!D89)</f>
        <v/>
      </c>
      <c r="E85" s="76" t="str">
        <f t="shared" si="15"/>
        <v/>
      </c>
      <c r="F85" s="76" t="str">
        <f t="shared" si="16"/>
        <v/>
      </c>
      <c r="G85" s="76" t="str">
        <f t="shared" si="17"/>
        <v/>
      </c>
      <c r="H85" s="76" t="str">
        <f t="shared" si="18"/>
        <v/>
      </c>
      <c r="I85" s="76" t="str">
        <f>IF(競技者データ入力シート!G89="", "", 競技者データ入力シート!G89)</f>
        <v/>
      </c>
      <c r="J85" s="76" t="str">
        <f>IF(競技者データ入力シート!E89="", "", 競技者データ入力シート!E89)</f>
        <v/>
      </c>
      <c r="K85" s="76" t="str">
        <f>IF(競技者データ入力シート!F89="", "", 競技者データ入力シート!F89)</f>
        <v/>
      </c>
      <c r="L85" s="76" t="str">
        <f>IF(競技者データ入力シート!I89="", "", 競技者データ入力シート!I89)</f>
        <v/>
      </c>
      <c r="M85" s="75" t="str">
        <f>IF(競技者データ入力シート!J89="", "", 競技者データ入力シート!J89)</f>
        <v/>
      </c>
      <c r="N85" s="75" t="str">
        <f>IF(競技者データ入力シート!K89="", "", 競技者データ入力シート!K89)</f>
        <v/>
      </c>
      <c r="O85" s="75" t="str">
        <f>IF(競技者データ入力シート!L89="", "", 競技者データ入力シート!L89)</f>
        <v/>
      </c>
      <c r="P85" s="76" t="str">
        <f>IF(競技者データ入力シート!M89="", "", 競技者データ入力シート!M89)</f>
        <v/>
      </c>
      <c r="Q85" s="75" t="str">
        <f>IF(A85="","",競技者データ入力シート!$U$1)</f>
        <v/>
      </c>
      <c r="R85" s="76" t="str">
        <f>IF(Q85="", "",'大会申込一覧表(印刷して提出)'!$P$6)</f>
        <v/>
      </c>
      <c r="S85" s="76" t="str">
        <f>IF(Q85="", "", '大会申込一覧表(印刷して提出)'!$E$6)</f>
        <v/>
      </c>
      <c r="T85" s="76" t="str">
        <f>IF(Q85="", "", 競技者データ入力シート!#REF!)</f>
        <v/>
      </c>
      <c r="U85" s="76" t="str">
        <f>IF(Q85="", "",'大会申込一覧表(印刷して提出)'!$P$5)</f>
        <v/>
      </c>
      <c r="V85" s="76" t="str">
        <f>IF(競技者データ入力シート!N89="", "", 競技者データ入力シート!N89)</f>
        <v/>
      </c>
      <c r="W85" s="76" t="str">
        <f>IF(競技者データ入力シート!O89="", "", 競技者データ入力シート!O89)</f>
        <v/>
      </c>
      <c r="X85" s="73" t="str">
        <f>IF(Y85="", "", IF($L85="男", VLOOKUP(Y85, データ!$B$2:$C$101, 2, FALSE), IF($L85="女", VLOOKUP(Y85, データ!$F$2:$H$101, 2, FALSE), "")))</f>
        <v/>
      </c>
      <c r="Y85" s="76" t="str">
        <f>IF(A85="","",IF(競技者データ入力シート!P89="", "", 競技者データ入力シート!P89))</f>
        <v/>
      </c>
      <c r="Z85" s="76" t="str">
        <f>IF(競技者データ入力シート!Q89="", "", 競技者データ入力シート!Q89)</f>
        <v/>
      </c>
      <c r="AA85" s="76" t="str">
        <f>IF(競技者データ入力シート!S89="", "", 競技者データ入力シート!S89)</f>
        <v/>
      </c>
      <c r="AB85" s="76" t="str">
        <f>IF(競技者データ入力シート!T89="", "", 競技者データ入力シート!T89)</f>
        <v/>
      </c>
      <c r="AC85" s="73" t="str">
        <f>IF(AD85="", "", IF($L85="男", VLOOKUP(AD85, データ!$B$2:$C$101, 2, FALSE), IF($L85="女", VLOOKUP(AD85, データ!$F$2:$H$101, 2, FALSE), "")))</f>
        <v/>
      </c>
      <c r="AD85" s="76" t="str">
        <f>IF(A85="","",IF(競技者データ入力シート!U89="", "", 競技者データ入力シート!U89))</f>
        <v/>
      </c>
      <c r="AE85" s="76" t="str">
        <f>IF(競技者データ入力シート!V89="", "", 競技者データ入力シート!V89)</f>
        <v/>
      </c>
      <c r="AF85" s="73" t="str">
        <f>IF(競技者データ入力シート!X89="", "", 競技者データ入力シート!X89)</f>
        <v/>
      </c>
      <c r="AG85" s="76" t="str">
        <f>IF(競技者データ入力シート!Y89="", "", 競技者データ入力シート!Y89)</f>
        <v/>
      </c>
      <c r="AH85" s="73" t="str">
        <f>IF(AI85="", "", IF($L85="男", VLOOKUP(AI85, データ!$B$2:$C$101, 2, FALSE), IF($L85="女", VLOOKUP(AI85, データ!$F$2:$H$101, 2, FALSE), "")))</f>
        <v/>
      </c>
      <c r="AI85" s="76" t="str">
        <f>IF(A85="","",IF(競技者データ入力シート!Z89="", "", 競技者データ入力シート!Z89))</f>
        <v/>
      </c>
      <c r="AJ85" s="76" t="str">
        <f>IF(競技者データ入力シート!AA89="", "", 競技者データ入力シート!AA89)</f>
        <v/>
      </c>
      <c r="AK85" s="76" t="str">
        <f>IF(競技者データ入力シート!AC89="", "", 競技者データ入力シート!AC89)</f>
        <v/>
      </c>
      <c r="AL85" s="76" t="str">
        <f>IF(競技者データ入力シート!AD89="", "", 競技者データ入力シート!AD89)</f>
        <v/>
      </c>
      <c r="AM85" s="73" t="str">
        <f>IF(AN85="", "", IF($L85="男", VLOOKUP(AN85, データ!$B$2:$C$101, 2, FALSE), IF($L85="女", VLOOKUP(AN85, データ!$F$2:$H$101, 2, FALSE), "")))</f>
        <v/>
      </c>
      <c r="AN85" s="76" t="str">
        <f>IF(A85="","",IF(競技者データ入力シート!AE89="", "", 競技者データ入力シート!AE89))</f>
        <v/>
      </c>
      <c r="AO85" s="76" t="str">
        <f>IF(競技者データ入力シート!AF89="", "", 競技者データ入力シート!AF89)</f>
        <v/>
      </c>
      <c r="AP85" s="76" t="str">
        <f>IF(競技者データ入力シート!AH89="", "", 競技者データ入力シート!AH89)</f>
        <v/>
      </c>
      <c r="AQ85" s="76" t="str">
        <f>IF(競技者データ入力シート!AI89="", "", 競技者データ入力シート!AI89)</f>
        <v/>
      </c>
      <c r="AR85" s="75" t="str">
        <f>IF(AS85="", "", IF($L85="男", VLOOKUP(AS85, データ!$B$2:$C$101, 2, FALSE), IF($L85="女", VLOOKUP(AS85, データ!$F$2:$H$101, 2, FALSE), "")))</f>
        <v/>
      </c>
      <c r="AS85" s="76" t="str">
        <f>IF(A85="","",IF(競技者データ入力シート!AJ89="", "", 競技者データ入力シート!AJ89))</f>
        <v/>
      </c>
      <c r="AT85" s="76" t="str">
        <f>IF(競技者データ入力シート!AK89="", "", 競技者データ入力シート!AK89)</f>
        <v/>
      </c>
      <c r="AU85" s="76" t="str">
        <f>IF(競技者データ入力シート!AM89="", "", 競技者データ入力シート!AM89)</f>
        <v/>
      </c>
      <c r="AV85" s="76" t="str">
        <f>IF(競技者データ入力シート!AN89="", "", 競技者データ入力シート!AN89)</f>
        <v/>
      </c>
      <c r="AW85" s="76" t="str">
        <f t="shared" si="19"/>
        <v/>
      </c>
    </row>
    <row r="86" spans="1:49">
      <c r="A86" s="75" t="str">
        <f>競技者データ入力シート!A90</f>
        <v/>
      </c>
      <c r="B86" s="75" t="str">
        <f>IF(競技者データ入力シート!B90="", "", 競技者データ入力シート!B90)</f>
        <v/>
      </c>
      <c r="C86" s="76" t="str">
        <f>IF(競技者データ入力シート!C90="", "", 競技者データ入力シート!C90)</f>
        <v/>
      </c>
      <c r="D86" s="76" t="str">
        <f>IF(競技者データ入力シート!D90="", "", 競技者データ入力シート!D90)</f>
        <v/>
      </c>
      <c r="E86" s="76" t="str">
        <f t="shared" si="15"/>
        <v/>
      </c>
      <c r="F86" s="76" t="str">
        <f t="shared" si="16"/>
        <v/>
      </c>
      <c r="G86" s="76" t="str">
        <f t="shared" si="17"/>
        <v/>
      </c>
      <c r="H86" s="76" t="str">
        <f t="shared" si="18"/>
        <v/>
      </c>
      <c r="I86" s="76" t="str">
        <f>IF(競技者データ入力シート!G90="", "", 競技者データ入力シート!G90)</f>
        <v/>
      </c>
      <c r="J86" s="76" t="str">
        <f>IF(競技者データ入力シート!E90="", "", 競技者データ入力シート!E90)</f>
        <v/>
      </c>
      <c r="K86" s="76" t="str">
        <f>IF(競技者データ入力シート!F90="", "", 競技者データ入力シート!F90)</f>
        <v/>
      </c>
      <c r="L86" s="76" t="str">
        <f>IF(競技者データ入力シート!I90="", "", 競技者データ入力シート!I90)</f>
        <v/>
      </c>
      <c r="M86" s="75" t="str">
        <f>IF(競技者データ入力シート!J90="", "", 競技者データ入力シート!J90)</f>
        <v/>
      </c>
      <c r="N86" s="75" t="str">
        <f>IF(競技者データ入力シート!K90="", "", 競技者データ入力シート!K90)</f>
        <v/>
      </c>
      <c r="O86" s="75" t="str">
        <f>IF(競技者データ入力シート!L90="", "", 競技者データ入力シート!L90)</f>
        <v/>
      </c>
      <c r="P86" s="76" t="str">
        <f>IF(競技者データ入力シート!M90="", "", 競技者データ入力シート!M90)</f>
        <v/>
      </c>
      <c r="Q86" s="75" t="str">
        <f>IF(A86="","",競技者データ入力シート!$U$1)</f>
        <v/>
      </c>
      <c r="R86" s="76" t="str">
        <f>IF(Q86="", "",'大会申込一覧表(印刷して提出)'!$P$6)</f>
        <v/>
      </c>
      <c r="S86" s="76" t="str">
        <f>IF(Q86="", "", '大会申込一覧表(印刷して提出)'!$E$6)</f>
        <v/>
      </c>
      <c r="T86" s="76" t="str">
        <f>IF(Q86="", "", 競技者データ入力シート!#REF!)</f>
        <v/>
      </c>
      <c r="U86" s="76" t="str">
        <f>IF(Q86="", "",'大会申込一覧表(印刷して提出)'!$P$5)</f>
        <v/>
      </c>
      <c r="V86" s="76" t="str">
        <f>IF(競技者データ入力シート!N90="", "", 競技者データ入力シート!N90)</f>
        <v/>
      </c>
      <c r="W86" s="76" t="str">
        <f>IF(競技者データ入力シート!O90="", "", 競技者データ入力シート!O90)</f>
        <v/>
      </c>
      <c r="X86" s="73" t="str">
        <f>IF(Y86="", "", IF($L86="男", VLOOKUP(Y86, データ!$B$2:$C$101, 2, FALSE), IF($L86="女", VLOOKUP(Y86, データ!$F$2:$H$101, 2, FALSE), "")))</f>
        <v/>
      </c>
      <c r="Y86" s="76" t="str">
        <f>IF(A86="","",IF(競技者データ入力シート!P90="", "", 競技者データ入力シート!P90))</f>
        <v/>
      </c>
      <c r="Z86" s="76" t="str">
        <f>IF(競技者データ入力シート!Q90="", "", 競技者データ入力シート!Q90)</f>
        <v/>
      </c>
      <c r="AA86" s="76" t="str">
        <f>IF(競技者データ入力シート!S90="", "", 競技者データ入力シート!S90)</f>
        <v/>
      </c>
      <c r="AB86" s="76" t="str">
        <f>IF(競技者データ入力シート!T90="", "", 競技者データ入力シート!T90)</f>
        <v/>
      </c>
      <c r="AC86" s="73" t="str">
        <f>IF(AD86="", "", IF($L86="男", VLOOKUP(AD86, データ!$B$2:$C$101, 2, FALSE), IF($L86="女", VLOOKUP(AD86, データ!$F$2:$H$101, 2, FALSE), "")))</f>
        <v/>
      </c>
      <c r="AD86" s="76" t="str">
        <f>IF(A86="","",IF(競技者データ入力シート!U90="", "", 競技者データ入力シート!U90))</f>
        <v/>
      </c>
      <c r="AE86" s="76" t="str">
        <f>IF(競技者データ入力シート!V90="", "", 競技者データ入力シート!V90)</f>
        <v/>
      </c>
      <c r="AF86" s="73" t="str">
        <f>IF(競技者データ入力シート!X90="", "", 競技者データ入力シート!X90)</f>
        <v/>
      </c>
      <c r="AG86" s="76" t="str">
        <f>IF(競技者データ入力シート!Y90="", "", 競技者データ入力シート!Y90)</f>
        <v/>
      </c>
      <c r="AH86" s="73" t="str">
        <f>IF(AI86="", "", IF($L86="男", VLOOKUP(AI86, データ!$B$2:$C$101, 2, FALSE), IF($L86="女", VLOOKUP(AI86, データ!$F$2:$H$101, 2, FALSE), "")))</f>
        <v/>
      </c>
      <c r="AI86" s="76" t="str">
        <f>IF(A86="","",IF(競技者データ入力シート!Z90="", "", 競技者データ入力シート!Z90))</f>
        <v/>
      </c>
      <c r="AJ86" s="76" t="str">
        <f>IF(競技者データ入力シート!AA90="", "", 競技者データ入力シート!AA90)</f>
        <v/>
      </c>
      <c r="AK86" s="76" t="str">
        <f>IF(競技者データ入力シート!AC90="", "", 競技者データ入力シート!AC90)</f>
        <v/>
      </c>
      <c r="AL86" s="76" t="str">
        <f>IF(競技者データ入力シート!AD90="", "", 競技者データ入力シート!AD90)</f>
        <v/>
      </c>
      <c r="AM86" s="73" t="str">
        <f>IF(AN86="", "", IF($L86="男", VLOOKUP(AN86, データ!$B$2:$C$101, 2, FALSE), IF($L86="女", VLOOKUP(AN86, データ!$F$2:$H$101, 2, FALSE), "")))</f>
        <v/>
      </c>
      <c r="AN86" s="76" t="str">
        <f>IF(A86="","",IF(競技者データ入力シート!AE90="", "", 競技者データ入力シート!AE90))</f>
        <v/>
      </c>
      <c r="AO86" s="76" t="str">
        <f>IF(競技者データ入力シート!AF90="", "", 競技者データ入力シート!AF90)</f>
        <v/>
      </c>
      <c r="AP86" s="76" t="str">
        <f>IF(競技者データ入力シート!AH90="", "", 競技者データ入力シート!AH90)</f>
        <v/>
      </c>
      <c r="AQ86" s="76" t="str">
        <f>IF(競技者データ入力シート!AI90="", "", 競技者データ入力シート!AI90)</f>
        <v/>
      </c>
      <c r="AR86" s="75" t="str">
        <f>IF(AS86="", "", IF($L86="男", VLOOKUP(AS86, データ!$B$2:$C$101, 2, FALSE), IF($L86="女", VLOOKUP(AS86, データ!$F$2:$H$101, 2, FALSE), "")))</f>
        <v/>
      </c>
      <c r="AS86" s="76" t="str">
        <f>IF(A86="","",IF(競技者データ入力シート!AJ90="", "", 競技者データ入力シート!AJ90))</f>
        <v/>
      </c>
      <c r="AT86" s="76" t="str">
        <f>IF(競技者データ入力シート!AK90="", "", 競技者データ入力シート!AK90)</f>
        <v/>
      </c>
      <c r="AU86" s="76" t="str">
        <f>IF(競技者データ入力シート!AM90="", "", 競技者データ入力シート!AM90)</f>
        <v/>
      </c>
      <c r="AV86" s="76" t="str">
        <f>IF(競技者データ入力シート!AN90="", "", 競技者データ入力シート!AN90)</f>
        <v/>
      </c>
      <c r="AW86" s="76" t="str">
        <f t="shared" si="19"/>
        <v/>
      </c>
    </row>
    <row r="87" spans="1:49">
      <c r="A87" s="75" t="str">
        <f>競技者データ入力シート!A91</f>
        <v/>
      </c>
      <c r="B87" s="75" t="str">
        <f>IF(競技者データ入力シート!B91="", "", 競技者データ入力シート!B91)</f>
        <v/>
      </c>
      <c r="C87" s="76" t="str">
        <f>IF(競技者データ入力シート!C91="", "", 競技者データ入力シート!C91)</f>
        <v/>
      </c>
      <c r="D87" s="76" t="str">
        <f>IF(競技者データ入力シート!D91="", "", 競技者データ入力シート!D91)</f>
        <v/>
      </c>
      <c r="E87" s="76" t="str">
        <f t="shared" si="15"/>
        <v/>
      </c>
      <c r="F87" s="76" t="str">
        <f t="shared" si="16"/>
        <v/>
      </c>
      <c r="G87" s="76" t="str">
        <f t="shared" si="17"/>
        <v/>
      </c>
      <c r="H87" s="76" t="str">
        <f t="shared" si="18"/>
        <v/>
      </c>
      <c r="I87" s="76" t="str">
        <f>IF(競技者データ入力シート!G91="", "", 競技者データ入力シート!G91)</f>
        <v/>
      </c>
      <c r="J87" s="76" t="str">
        <f>IF(競技者データ入力シート!E91="", "", 競技者データ入力シート!E91)</f>
        <v/>
      </c>
      <c r="K87" s="76" t="str">
        <f>IF(競技者データ入力シート!F91="", "", 競技者データ入力シート!F91)</f>
        <v/>
      </c>
      <c r="L87" s="76" t="str">
        <f>IF(競技者データ入力シート!I91="", "", 競技者データ入力シート!I91)</f>
        <v/>
      </c>
      <c r="M87" s="75" t="str">
        <f>IF(競技者データ入力シート!J91="", "", 競技者データ入力シート!J91)</f>
        <v/>
      </c>
      <c r="N87" s="75" t="str">
        <f>IF(競技者データ入力シート!K91="", "", 競技者データ入力シート!K91)</f>
        <v/>
      </c>
      <c r="O87" s="75" t="str">
        <f>IF(競技者データ入力シート!L91="", "", 競技者データ入力シート!L91)</f>
        <v/>
      </c>
      <c r="P87" s="76" t="str">
        <f>IF(競技者データ入力シート!M91="", "", 競技者データ入力シート!M91)</f>
        <v/>
      </c>
      <c r="Q87" s="75" t="str">
        <f>IF(A87="","",競技者データ入力シート!$U$1)</f>
        <v/>
      </c>
      <c r="R87" s="76" t="str">
        <f>IF(Q87="", "",'大会申込一覧表(印刷して提出)'!$P$6)</f>
        <v/>
      </c>
      <c r="S87" s="76" t="str">
        <f>IF(Q87="", "", '大会申込一覧表(印刷して提出)'!$E$6)</f>
        <v/>
      </c>
      <c r="T87" s="76" t="str">
        <f>IF(Q87="", "", 競技者データ入力シート!#REF!)</f>
        <v/>
      </c>
      <c r="U87" s="76" t="str">
        <f>IF(Q87="", "",'大会申込一覧表(印刷して提出)'!$P$5)</f>
        <v/>
      </c>
      <c r="V87" s="76" t="str">
        <f>IF(競技者データ入力シート!N91="", "", 競技者データ入力シート!N91)</f>
        <v/>
      </c>
      <c r="W87" s="76" t="str">
        <f>IF(競技者データ入力シート!O91="", "", 競技者データ入力シート!O91)</f>
        <v/>
      </c>
      <c r="X87" s="73" t="str">
        <f>IF(Y87="", "", IF($L87="男", VLOOKUP(Y87, データ!$B$2:$C$101, 2, FALSE), IF($L87="女", VLOOKUP(Y87, データ!$F$2:$H$101, 2, FALSE), "")))</f>
        <v/>
      </c>
      <c r="Y87" s="76" t="str">
        <f>IF(A87="","",IF(競技者データ入力シート!P91="", "", 競技者データ入力シート!P91))</f>
        <v/>
      </c>
      <c r="Z87" s="76" t="str">
        <f>IF(競技者データ入力シート!Q91="", "", 競技者データ入力シート!Q91)</f>
        <v/>
      </c>
      <c r="AA87" s="76" t="str">
        <f>IF(競技者データ入力シート!S91="", "", 競技者データ入力シート!S91)</f>
        <v/>
      </c>
      <c r="AB87" s="76" t="str">
        <f>IF(競技者データ入力シート!T91="", "", 競技者データ入力シート!T91)</f>
        <v/>
      </c>
      <c r="AC87" s="73" t="str">
        <f>IF(AD87="", "", IF($L87="男", VLOOKUP(AD87, データ!$B$2:$C$101, 2, FALSE), IF($L87="女", VLOOKUP(AD87, データ!$F$2:$H$101, 2, FALSE), "")))</f>
        <v/>
      </c>
      <c r="AD87" s="76" t="str">
        <f>IF(A87="","",IF(競技者データ入力シート!U91="", "", 競技者データ入力シート!U91))</f>
        <v/>
      </c>
      <c r="AE87" s="76" t="str">
        <f>IF(競技者データ入力シート!V91="", "", 競技者データ入力シート!V91)</f>
        <v/>
      </c>
      <c r="AF87" s="73" t="str">
        <f>IF(競技者データ入力シート!X91="", "", 競技者データ入力シート!X91)</f>
        <v/>
      </c>
      <c r="AG87" s="76" t="str">
        <f>IF(競技者データ入力シート!Y91="", "", 競技者データ入力シート!Y91)</f>
        <v/>
      </c>
      <c r="AH87" s="73" t="str">
        <f>IF(AI87="", "", IF($L87="男", VLOOKUP(AI87, データ!$B$2:$C$101, 2, FALSE), IF($L87="女", VLOOKUP(AI87, データ!$F$2:$H$101, 2, FALSE), "")))</f>
        <v/>
      </c>
      <c r="AI87" s="76" t="str">
        <f>IF(A87="","",IF(競技者データ入力シート!Z91="", "", 競技者データ入力シート!Z91))</f>
        <v/>
      </c>
      <c r="AJ87" s="76" t="str">
        <f>IF(競技者データ入力シート!AA91="", "", 競技者データ入力シート!AA91)</f>
        <v/>
      </c>
      <c r="AK87" s="76" t="str">
        <f>IF(競技者データ入力シート!AC91="", "", 競技者データ入力シート!AC91)</f>
        <v/>
      </c>
      <c r="AL87" s="76" t="str">
        <f>IF(競技者データ入力シート!AD91="", "", 競技者データ入力シート!AD91)</f>
        <v/>
      </c>
      <c r="AM87" s="73" t="str">
        <f>IF(AN87="", "", IF($L87="男", VLOOKUP(AN87, データ!$B$2:$C$101, 2, FALSE), IF($L87="女", VLOOKUP(AN87, データ!$F$2:$H$101, 2, FALSE), "")))</f>
        <v/>
      </c>
      <c r="AN87" s="76" t="str">
        <f>IF(A87="","",IF(競技者データ入力シート!AE91="", "", 競技者データ入力シート!AE91))</f>
        <v/>
      </c>
      <c r="AO87" s="76" t="str">
        <f>IF(競技者データ入力シート!AF91="", "", 競技者データ入力シート!AF91)</f>
        <v/>
      </c>
      <c r="AP87" s="76" t="str">
        <f>IF(競技者データ入力シート!AH91="", "", 競技者データ入力シート!AH91)</f>
        <v/>
      </c>
      <c r="AQ87" s="76" t="str">
        <f>IF(競技者データ入力シート!AI91="", "", 競技者データ入力シート!AI91)</f>
        <v/>
      </c>
      <c r="AR87" s="75" t="str">
        <f>IF(AS87="", "", IF($L87="男", VLOOKUP(AS87, データ!$B$2:$C$101, 2, FALSE), IF($L87="女", VLOOKUP(AS87, データ!$F$2:$H$101, 2, FALSE), "")))</f>
        <v/>
      </c>
      <c r="AS87" s="76" t="str">
        <f>IF(A87="","",IF(競技者データ入力シート!AJ91="", "", 競技者データ入力シート!AJ91))</f>
        <v/>
      </c>
      <c r="AT87" s="76" t="str">
        <f>IF(競技者データ入力シート!AK91="", "", 競技者データ入力シート!AK91)</f>
        <v/>
      </c>
      <c r="AU87" s="76" t="str">
        <f>IF(競技者データ入力シート!AM91="", "", 競技者データ入力シート!AM91)</f>
        <v/>
      </c>
      <c r="AV87" s="76" t="str">
        <f>IF(競技者データ入力シート!AN91="", "", 競技者データ入力シート!AN91)</f>
        <v/>
      </c>
      <c r="AW87" s="76" t="str">
        <f t="shared" si="19"/>
        <v/>
      </c>
    </row>
    <row r="88" spans="1:49">
      <c r="A88" s="75" t="str">
        <f>競技者データ入力シート!A92</f>
        <v/>
      </c>
      <c r="B88" s="75" t="str">
        <f>IF(競技者データ入力シート!B92="", "", 競技者データ入力シート!B92)</f>
        <v/>
      </c>
      <c r="C88" s="76" t="str">
        <f>IF(競技者データ入力シート!C92="", "", 競技者データ入力シート!C92)</f>
        <v/>
      </c>
      <c r="D88" s="76" t="str">
        <f>IF(競技者データ入力シート!D92="", "", 競技者データ入力シート!D92)</f>
        <v/>
      </c>
      <c r="E88" s="76" t="str">
        <f t="shared" si="15"/>
        <v/>
      </c>
      <c r="F88" s="76" t="str">
        <f t="shared" si="16"/>
        <v/>
      </c>
      <c r="G88" s="76" t="str">
        <f t="shared" si="17"/>
        <v/>
      </c>
      <c r="H88" s="76" t="str">
        <f t="shared" si="18"/>
        <v/>
      </c>
      <c r="I88" s="76" t="str">
        <f>IF(競技者データ入力シート!G92="", "", 競技者データ入力シート!G92)</f>
        <v/>
      </c>
      <c r="J88" s="76" t="str">
        <f>IF(競技者データ入力シート!E92="", "", 競技者データ入力シート!E92)</f>
        <v/>
      </c>
      <c r="K88" s="76" t="str">
        <f>IF(競技者データ入力シート!F92="", "", 競技者データ入力シート!F92)</f>
        <v/>
      </c>
      <c r="L88" s="76" t="str">
        <f>IF(競技者データ入力シート!I92="", "", 競技者データ入力シート!I92)</f>
        <v/>
      </c>
      <c r="M88" s="75" t="str">
        <f>IF(競技者データ入力シート!J92="", "", 競技者データ入力シート!J92)</f>
        <v/>
      </c>
      <c r="N88" s="75" t="str">
        <f>IF(競技者データ入力シート!K92="", "", 競技者データ入力シート!K92)</f>
        <v/>
      </c>
      <c r="O88" s="75" t="str">
        <f>IF(競技者データ入力シート!L92="", "", 競技者データ入力シート!L92)</f>
        <v/>
      </c>
      <c r="P88" s="76" t="str">
        <f>IF(競技者データ入力シート!M92="", "", 競技者データ入力シート!M92)</f>
        <v/>
      </c>
      <c r="Q88" s="75" t="str">
        <f>IF(A88="","",競技者データ入力シート!$U$1)</f>
        <v/>
      </c>
      <c r="R88" s="76" t="str">
        <f>IF(Q88="", "",'大会申込一覧表(印刷して提出)'!$P$6)</f>
        <v/>
      </c>
      <c r="S88" s="76" t="str">
        <f>IF(Q88="", "", '大会申込一覧表(印刷して提出)'!$E$6)</f>
        <v/>
      </c>
      <c r="T88" s="76" t="str">
        <f>IF(Q88="", "", 競技者データ入力シート!#REF!)</f>
        <v/>
      </c>
      <c r="U88" s="76" t="str">
        <f>IF(Q88="", "",'大会申込一覧表(印刷して提出)'!$P$5)</f>
        <v/>
      </c>
      <c r="V88" s="76" t="str">
        <f>IF(競技者データ入力シート!N92="", "", 競技者データ入力シート!N92)</f>
        <v/>
      </c>
      <c r="W88" s="76" t="str">
        <f>IF(競技者データ入力シート!O92="", "", 競技者データ入力シート!O92)</f>
        <v/>
      </c>
      <c r="X88" s="73" t="str">
        <f>IF(Y88="", "", IF($L88="男", VLOOKUP(Y88, データ!$B$2:$C$101, 2, FALSE), IF($L88="女", VLOOKUP(Y88, データ!$F$2:$H$101, 2, FALSE), "")))</f>
        <v/>
      </c>
      <c r="Y88" s="76" t="str">
        <f>IF(A88="","",IF(競技者データ入力シート!P92="", "", 競技者データ入力シート!P92))</f>
        <v/>
      </c>
      <c r="Z88" s="76" t="str">
        <f>IF(競技者データ入力シート!Q92="", "", 競技者データ入力シート!Q92)</f>
        <v/>
      </c>
      <c r="AA88" s="76" t="str">
        <f>IF(競技者データ入力シート!S92="", "", 競技者データ入力シート!S92)</f>
        <v/>
      </c>
      <c r="AB88" s="76" t="str">
        <f>IF(競技者データ入力シート!T92="", "", 競技者データ入力シート!T92)</f>
        <v/>
      </c>
      <c r="AC88" s="73" t="str">
        <f>IF(AD88="", "", IF($L88="男", VLOOKUP(AD88, データ!$B$2:$C$101, 2, FALSE), IF($L88="女", VLOOKUP(AD88, データ!$F$2:$H$101, 2, FALSE), "")))</f>
        <v/>
      </c>
      <c r="AD88" s="76" t="str">
        <f>IF(A88="","",IF(競技者データ入力シート!U92="", "", 競技者データ入力シート!U92))</f>
        <v/>
      </c>
      <c r="AE88" s="76" t="str">
        <f>IF(競技者データ入力シート!V92="", "", 競技者データ入力シート!V92)</f>
        <v/>
      </c>
      <c r="AF88" s="73" t="str">
        <f>IF(競技者データ入力シート!X92="", "", 競技者データ入力シート!X92)</f>
        <v/>
      </c>
      <c r="AG88" s="76" t="str">
        <f>IF(競技者データ入力シート!Y92="", "", 競技者データ入力シート!Y92)</f>
        <v/>
      </c>
      <c r="AH88" s="73" t="str">
        <f>IF(AI88="", "", IF($L88="男", VLOOKUP(AI88, データ!$B$2:$C$101, 2, FALSE), IF($L88="女", VLOOKUP(AI88, データ!$F$2:$H$101, 2, FALSE), "")))</f>
        <v/>
      </c>
      <c r="AI88" s="76" t="str">
        <f>IF(A88="","",IF(競技者データ入力シート!Z92="", "", 競技者データ入力シート!Z92))</f>
        <v/>
      </c>
      <c r="AJ88" s="76" t="str">
        <f>IF(競技者データ入力シート!AA92="", "", 競技者データ入力シート!AA92)</f>
        <v/>
      </c>
      <c r="AK88" s="76" t="str">
        <f>IF(競技者データ入力シート!AC92="", "", 競技者データ入力シート!AC92)</f>
        <v/>
      </c>
      <c r="AL88" s="76" t="str">
        <f>IF(競技者データ入力シート!AD92="", "", 競技者データ入力シート!AD92)</f>
        <v/>
      </c>
      <c r="AM88" s="73" t="str">
        <f>IF(AN88="", "", IF($L88="男", VLOOKUP(AN88, データ!$B$2:$C$101, 2, FALSE), IF($L88="女", VLOOKUP(AN88, データ!$F$2:$H$101, 2, FALSE), "")))</f>
        <v/>
      </c>
      <c r="AN88" s="76" t="str">
        <f>IF(A88="","",IF(競技者データ入力シート!AE92="", "", 競技者データ入力シート!AE92))</f>
        <v/>
      </c>
      <c r="AO88" s="76" t="str">
        <f>IF(競技者データ入力シート!AF92="", "", 競技者データ入力シート!AF92)</f>
        <v/>
      </c>
      <c r="AP88" s="76" t="str">
        <f>IF(競技者データ入力シート!AH92="", "", 競技者データ入力シート!AH92)</f>
        <v/>
      </c>
      <c r="AQ88" s="76" t="str">
        <f>IF(競技者データ入力シート!AI92="", "", 競技者データ入力シート!AI92)</f>
        <v/>
      </c>
      <c r="AR88" s="75" t="str">
        <f>IF(AS88="", "", IF($L88="男", VLOOKUP(AS88, データ!$B$2:$C$101, 2, FALSE), IF($L88="女", VLOOKUP(AS88, データ!$F$2:$H$101, 2, FALSE), "")))</f>
        <v/>
      </c>
      <c r="AS88" s="76" t="str">
        <f>IF(A88="","",IF(競技者データ入力シート!AJ92="", "", 競技者データ入力シート!AJ92))</f>
        <v/>
      </c>
      <c r="AT88" s="76" t="str">
        <f>IF(競技者データ入力シート!AK92="", "", 競技者データ入力シート!AK92)</f>
        <v/>
      </c>
      <c r="AU88" s="76" t="str">
        <f>IF(競技者データ入力シート!AM92="", "", 競技者データ入力シート!AM92)</f>
        <v/>
      </c>
      <c r="AV88" s="76" t="str">
        <f>IF(競技者データ入力シート!AN92="", "", 競技者データ入力シート!AN92)</f>
        <v/>
      </c>
      <c r="AW88" s="76" t="str">
        <f t="shared" si="19"/>
        <v/>
      </c>
    </row>
    <row r="89" spans="1:49">
      <c r="A89" s="75" t="str">
        <f>競技者データ入力シート!A93</f>
        <v/>
      </c>
      <c r="B89" s="75" t="str">
        <f>IF(競技者データ入力シート!B93="", "", 競技者データ入力シート!B93)</f>
        <v/>
      </c>
      <c r="C89" s="76" t="str">
        <f>IF(競技者データ入力シート!C93="", "", 競技者データ入力シート!C93)</f>
        <v/>
      </c>
      <c r="D89" s="76" t="str">
        <f>IF(競技者データ入力シート!D93="", "", 競技者データ入力シート!D93)</f>
        <v/>
      </c>
      <c r="E89" s="76" t="str">
        <f t="shared" si="15"/>
        <v/>
      </c>
      <c r="F89" s="76" t="str">
        <f t="shared" si="16"/>
        <v/>
      </c>
      <c r="G89" s="76" t="str">
        <f t="shared" si="17"/>
        <v/>
      </c>
      <c r="H89" s="76" t="str">
        <f t="shared" si="18"/>
        <v/>
      </c>
      <c r="I89" s="76" t="str">
        <f>IF(競技者データ入力シート!G93="", "", 競技者データ入力シート!G93)</f>
        <v/>
      </c>
      <c r="J89" s="76" t="str">
        <f>IF(競技者データ入力シート!E93="", "", 競技者データ入力シート!E93)</f>
        <v/>
      </c>
      <c r="K89" s="76" t="str">
        <f>IF(競技者データ入力シート!F93="", "", 競技者データ入力シート!F93)</f>
        <v/>
      </c>
      <c r="L89" s="76" t="str">
        <f>IF(競技者データ入力シート!I93="", "", 競技者データ入力シート!I93)</f>
        <v/>
      </c>
      <c r="M89" s="75" t="str">
        <f>IF(競技者データ入力シート!J93="", "", 競技者データ入力シート!J93)</f>
        <v/>
      </c>
      <c r="N89" s="75" t="str">
        <f>IF(競技者データ入力シート!K93="", "", 競技者データ入力シート!K93)</f>
        <v/>
      </c>
      <c r="O89" s="75" t="str">
        <f>IF(競技者データ入力シート!L93="", "", 競技者データ入力シート!L93)</f>
        <v/>
      </c>
      <c r="P89" s="76" t="str">
        <f>IF(競技者データ入力シート!M93="", "", 競技者データ入力シート!M93)</f>
        <v/>
      </c>
      <c r="Q89" s="75" t="str">
        <f>IF(A89="","",競技者データ入力シート!$U$1)</f>
        <v/>
      </c>
      <c r="R89" s="76" t="str">
        <f>IF(Q89="", "",'大会申込一覧表(印刷して提出)'!$P$6)</f>
        <v/>
      </c>
      <c r="S89" s="76" t="str">
        <f>IF(Q89="", "", '大会申込一覧表(印刷して提出)'!$E$6)</f>
        <v/>
      </c>
      <c r="T89" s="76" t="str">
        <f>IF(Q89="", "", 競技者データ入力シート!#REF!)</f>
        <v/>
      </c>
      <c r="U89" s="76" t="str">
        <f>IF(Q89="", "",'大会申込一覧表(印刷して提出)'!$P$5)</f>
        <v/>
      </c>
      <c r="V89" s="76" t="str">
        <f>IF(競技者データ入力シート!N93="", "", 競技者データ入力シート!N93)</f>
        <v/>
      </c>
      <c r="W89" s="76" t="str">
        <f>IF(競技者データ入力シート!O93="", "", 競技者データ入力シート!O93)</f>
        <v/>
      </c>
      <c r="X89" s="73" t="str">
        <f>IF(Y89="", "", IF($L89="男", VLOOKUP(Y89, データ!$B$2:$C$101, 2, FALSE), IF($L89="女", VLOOKUP(Y89, データ!$F$2:$H$101, 2, FALSE), "")))</f>
        <v/>
      </c>
      <c r="Y89" s="76" t="str">
        <f>IF(A89="","",IF(競技者データ入力シート!P93="", "", 競技者データ入力シート!P93))</f>
        <v/>
      </c>
      <c r="Z89" s="76" t="str">
        <f>IF(競技者データ入力シート!Q93="", "", 競技者データ入力シート!Q93)</f>
        <v/>
      </c>
      <c r="AA89" s="76" t="str">
        <f>IF(競技者データ入力シート!S93="", "", 競技者データ入力シート!S93)</f>
        <v/>
      </c>
      <c r="AB89" s="76" t="str">
        <f>IF(競技者データ入力シート!T93="", "", 競技者データ入力シート!T93)</f>
        <v/>
      </c>
      <c r="AC89" s="73" t="str">
        <f>IF(AD89="", "", IF($L89="男", VLOOKUP(AD89, データ!$B$2:$C$101, 2, FALSE), IF($L89="女", VLOOKUP(AD89, データ!$F$2:$H$101, 2, FALSE), "")))</f>
        <v/>
      </c>
      <c r="AD89" s="76" t="str">
        <f>IF(A89="","",IF(競技者データ入力シート!U93="", "", 競技者データ入力シート!U93))</f>
        <v/>
      </c>
      <c r="AE89" s="76" t="str">
        <f>IF(競技者データ入力シート!V93="", "", 競技者データ入力シート!V93)</f>
        <v/>
      </c>
      <c r="AF89" s="73" t="str">
        <f>IF(競技者データ入力シート!X93="", "", 競技者データ入力シート!X93)</f>
        <v/>
      </c>
      <c r="AG89" s="76" t="str">
        <f>IF(競技者データ入力シート!Y93="", "", 競技者データ入力シート!Y93)</f>
        <v/>
      </c>
      <c r="AH89" s="73" t="str">
        <f>IF(AI89="", "", IF($L89="男", VLOOKUP(AI89, データ!$B$2:$C$101, 2, FALSE), IF($L89="女", VLOOKUP(AI89, データ!$F$2:$H$101, 2, FALSE), "")))</f>
        <v/>
      </c>
      <c r="AI89" s="76" t="str">
        <f>IF(A89="","",IF(競技者データ入力シート!Z93="", "", 競技者データ入力シート!Z93))</f>
        <v/>
      </c>
      <c r="AJ89" s="76" t="str">
        <f>IF(競技者データ入力シート!AA93="", "", 競技者データ入力シート!AA93)</f>
        <v/>
      </c>
      <c r="AK89" s="76" t="str">
        <f>IF(競技者データ入力シート!AC93="", "", 競技者データ入力シート!AC93)</f>
        <v/>
      </c>
      <c r="AL89" s="76" t="str">
        <f>IF(競技者データ入力シート!AD93="", "", 競技者データ入力シート!AD93)</f>
        <v/>
      </c>
      <c r="AM89" s="73" t="str">
        <f>IF(AN89="", "", IF($L89="男", VLOOKUP(AN89, データ!$B$2:$C$101, 2, FALSE), IF($L89="女", VLOOKUP(AN89, データ!$F$2:$H$101, 2, FALSE), "")))</f>
        <v/>
      </c>
      <c r="AN89" s="76" t="str">
        <f>IF(A89="","",IF(競技者データ入力シート!AE93="", "", 競技者データ入力シート!AE93))</f>
        <v/>
      </c>
      <c r="AO89" s="76" t="str">
        <f>IF(競技者データ入力シート!AF93="", "", 競技者データ入力シート!AF93)</f>
        <v/>
      </c>
      <c r="AP89" s="76" t="str">
        <f>IF(競技者データ入力シート!AH93="", "", 競技者データ入力シート!AH93)</f>
        <v/>
      </c>
      <c r="AQ89" s="76" t="str">
        <f>IF(競技者データ入力シート!AI93="", "", 競技者データ入力シート!AI93)</f>
        <v/>
      </c>
      <c r="AR89" s="75" t="str">
        <f>IF(AS89="", "", IF($L89="男", VLOOKUP(AS89, データ!$B$2:$C$101, 2, FALSE), IF($L89="女", VLOOKUP(AS89, データ!$F$2:$H$101, 2, FALSE), "")))</f>
        <v/>
      </c>
      <c r="AS89" s="76" t="str">
        <f>IF(A89="","",IF(競技者データ入力シート!AJ93="", "", 競技者データ入力シート!AJ93))</f>
        <v/>
      </c>
      <c r="AT89" s="76" t="str">
        <f>IF(競技者データ入力シート!AK93="", "", 競技者データ入力シート!AK93)</f>
        <v/>
      </c>
      <c r="AU89" s="76" t="str">
        <f>IF(競技者データ入力シート!AM93="", "", 競技者データ入力シート!AM93)</f>
        <v/>
      </c>
      <c r="AV89" s="76" t="str">
        <f>IF(競技者データ入力シート!AN93="", "", 競技者データ入力シート!AN93)</f>
        <v/>
      </c>
      <c r="AW89" s="76" t="str">
        <f t="shared" si="19"/>
        <v/>
      </c>
    </row>
    <row r="90" spans="1:49">
      <c r="A90" s="75" t="str">
        <f>競技者データ入力シート!A94</f>
        <v/>
      </c>
      <c r="B90" s="75" t="str">
        <f>IF(競技者データ入力シート!B94="", "", 競技者データ入力シート!B94)</f>
        <v/>
      </c>
      <c r="C90" s="76" t="str">
        <f>IF(競技者データ入力シート!C94="", "", 競技者データ入力シート!C94)</f>
        <v/>
      </c>
      <c r="D90" s="76" t="str">
        <f>IF(競技者データ入力シート!D94="", "", 競技者データ入力シート!D94)</f>
        <v/>
      </c>
      <c r="E90" s="76" t="str">
        <f t="shared" si="15"/>
        <v/>
      </c>
      <c r="F90" s="76" t="str">
        <f t="shared" si="16"/>
        <v/>
      </c>
      <c r="G90" s="76" t="str">
        <f t="shared" si="17"/>
        <v/>
      </c>
      <c r="H90" s="76" t="str">
        <f t="shared" si="18"/>
        <v/>
      </c>
      <c r="I90" s="76" t="str">
        <f>IF(競技者データ入力シート!G94="", "", 競技者データ入力シート!G94)</f>
        <v/>
      </c>
      <c r="J90" s="76" t="str">
        <f>IF(競技者データ入力シート!E94="", "", 競技者データ入力シート!E94)</f>
        <v/>
      </c>
      <c r="K90" s="76" t="str">
        <f>IF(競技者データ入力シート!F94="", "", 競技者データ入力シート!F94)</f>
        <v/>
      </c>
      <c r="L90" s="76" t="str">
        <f>IF(競技者データ入力シート!I94="", "", 競技者データ入力シート!I94)</f>
        <v/>
      </c>
      <c r="M90" s="75" t="str">
        <f>IF(競技者データ入力シート!J94="", "", 競技者データ入力シート!J94)</f>
        <v/>
      </c>
      <c r="N90" s="75" t="str">
        <f>IF(競技者データ入力シート!K94="", "", 競技者データ入力シート!K94)</f>
        <v/>
      </c>
      <c r="O90" s="75" t="str">
        <f>IF(競技者データ入力シート!L94="", "", 競技者データ入力シート!L94)</f>
        <v/>
      </c>
      <c r="P90" s="76" t="str">
        <f>IF(競技者データ入力シート!M94="", "", 競技者データ入力シート!M94)</f>
        <v/>
      </c>
      <c r="Q90" s="75" t="str">
        <f>IF(A90="","",競技者データ入力シート!$U$1)</f>
        <v/>
      </c>
      <c r="R90" s="76" t="str">
        <f>IF(Q90="", "",'大会申込一覧表(印刷して提出)'!$P$6)</f>
        <v/>
      </c>
      <c r="S90" s="76" t="str">
        <f>IF(Q90="", "", '大会申込一覧表(印刷して提出)'!$E$6)</f>
        <v/>
      </c>
      <c r="T90" s="76" t="str">
        <f>IF(Q90="", "", 競技者データ入力シート!#REF!)</f>
        <v/>
      </c>
      <c r="U90" s="76" t="str">
        <f>IF(Q90="", "",'大会申込一覧表(印刷して提出)'!$P$5)</f>
        <v/>
      </c>
      <c r="V90" s="76" t="str">
        <f>IF(競技者データ入力シート!N94="", "", 競技者データ入力シート!N94)</f>
        <v/>
      </c>
      <c r="W90" s="76" t="str">
        <f>IF(競技者データ入力シート!O94="", "", 競技者データ入力シート!O94)</f>
        <v/>
      </c>
      <c r="X90" s="73" t="str">
        <f>IF(Y90="", "", IF($L90="男", VLOOKUP(Y90, データ!$B$2:$C$101, 2, FALSE), IF($L90="女", VLOOKUP(Y90, データ!$F$2:$H$101, 2, FALSE), "")))</f>
        <v/>
      </c>
      <c r="Y90" s="76" t="str">
        <f>IF(A90="","",IF(競技者データ入力シート!P94="", "", 競技者データ入力シート!P94))</f>
        <v/>
      </c>
      <c r="Z90" s="76" t="str">
        <f>IF(競技者データ入力シート!Q94="", "", 競技者データ入力シート!Q94)</f>
        <v/>
      </c>
      <c r="AA90" s="76" t="str">
        <f>IF(競技者データ入力シート!S94="", "", 競技者データ入力シート!S94)</f>
        <v/>
      </c>
      <c r="AB90" s="76" t="str">
        <f>IF(競技者データ入力シート!T94="", "", 競技者データ入力シート!T94)</f>
        <v/>
      </c>
      <c r="AC90" s="73" t="str">
        <f>IF(AD90="", "", IF($L90="男", VLOOKUP(AD90, データ!$B$2:$C$101, 2, FALSE), IF($L90="女", VLOOKUP(AD90, データ!$F$2:$H$101, 2, FALSE), "")))</f>
        <v/>
      </c>
      <c r="AD90" s="76" t="str">
        <f>IF(A90="","",IF(競技者データ入力シート!U94="", "", 競技者データ入力シート!U94))</f>
        <v/>
      </c>
      <c r="AE90" s="76" t="str">
        <f>IF(競技者データ入力シート!V94="", "", 競技者データ入力シート!V94)</f>
        <v/>
      </c>
      <c r="AF90" s="73" t="str">
        <f>IF(競技者データ入力シート!X94="", "", 競技者データ入力シート!X94)</f>
        <v/>
      </c>
      <c r="AG90" s="76" t="str">
        <f>IF(競技者データ入力シート!Y94="", "", 競技者データ入力シート!Y94)</f>
        <v/>
      </c>
      <c r="AH90" s="73" t="str">
        <f>IF(AI90="", "", IF($L90="男", VLOOKUP(AI90, データ!$B$2:$C$101, 2, FALSE), IF($L90="女", VLOOKUP(AI90, データ!$F$2:$H$101, 2, FALSE), "")))</f>
        <v/>
      </c>
      <c r="AI90" s="76" t="str">
        <f>IF(A90="","",IF(競技者データ入力シート!Z94="", "", 競技者データ入力シート!Z94))</f>
        <v/>
      </c>
      <c r="AJ90" s="76" t="str">
        <f>IF(競技者データ入力シート!AA94="", "", 競技者データ入力シート!AA94)</f>
        <v/>
      </c>
      <c r="AK90" s="76" t="str">
        <f>IF(競技者データ入力シート!AC94="", "", 競技者データ入力シート!AC94)</f>
        <v/>
      </c>
      <c r="AL90" s="76" t="str">
        <f>IF(競技者データ入力シート!AD94="", "", 競技者データ入力シート!AD94)</f>
        <v/>
      </c>
      <c r="AM90" s="73" t="str">
        <f>IF(AN90="", "", IF($L90="男", VLOOKUP(AN90, データ!$B$2:$C$101, 2, FALSE), IF($L90="女", VLOOKUP(AN90, データ!$F$2:$H$101, 2, FALSE), "")))</f>
        <v/>
      </c>
      <c r="AN90" s="76" t="str">
        <f>IF(A90="","",IF(競技者データ入力シート!AE94="", "", 競技者データ入力シート!AE94))</f>
        <v/>
      </c>
      <c r="AO90" s="76" t="str">
        <f>IF(競技者データ入力シート!AF94="", "", 競技者データ入力シート!AF94)</f>
        <v/>
      </c>
      <c r="AP90" s="76" t="str">
        <f>IF(競技者データ入力シート!AH94="", "", 競技者データ入力シート!AH94)</f>
        <v/>
      </c>
      <c r="AQ90" s="76" t="str">
        <f>IF(競技者データ入力シート!AI94="", "", 競技者データ入力シート!AI94)</f>
        <v/>
      </c>
      <c r="AR90" s="75" t="str">
        <f>IF(AS90="", "", IF($L90="男", VLOOKUP(AS90, データ!$B$2:$C$101, 2, FALSE), IF($L90="女", VLOOKUP(AS90, データ!$F$2:$H$101, 2, FALSE), "")))</f>
        <v/>
      </c>
      <c r="AS90" s="76" t="str">
        <f>IF(A90="","",IF(競技者データ入力シート!AJ94="", "", 競技者データ入力シート!AJ94))</f>
        <v/>
      </c>
      <c r="AT90" s="76" t="str">
        <f>IF(競技者データ入力シート!AK94="", "", 競技者データ入力シート!AK94)</f>
        <v/>
      </c>
      <c r="AU90" s="76" t="str">
        <f>IF(競技者データ入力シート!AM94="", "", 競技者データ入力シート!AM94)</f>
        <v/>
      </c>
      <c r="AV90" s="76" t="str">
        <f>IF(競技者データ入力シート!AN94="", "", 競技者データ入力シート!AN94)</f>
        <v/>
      </c>
      <c r="AW90" s="76" t="str">
        <f t="shared" si="19"/>
        <v/>
      </c>
    </row>
    <row r="91" spans="1:49">
      <c r="A91" s="75" t="str">
        <f>競技者データ入力シート!A95</f>
        <v/>
      </c>
      <c r="B91" s="75" t="str">
        <f>IF(競技者データ入力シート!B95="", "", 競技者データ入力シート!B95)</f>
        <v/>
      </c>
      <c r="C91" s="76" t="str">
        <f>IF(競技者データ入力シート!C95="", "", 競技者データ入力シート!C95)</f>
        <v/>
      </c>
      <c r="D91" s="76" t="str">
        <f>IF(競技者データ入力シート!D95="", "", 競技者データ入力シート!D95)</f>
        <v/>
      </c>
      <c r="E91" s="76" t="str">
        <f t="shared" si="15"/>
        <v/>
      </c>
      <c r="F91" s="76" t="str">
        <f t="shared" si="16"/>
        <v/>
      </c>
      <c r="G91" s="76" t="str">
        <f t="shared" si="17"/>
        <v/>
      </c>
      <c r="H91" s="76" t="str">
        <f t="shared" si="18"/>
        <v/>
      </c>
      <c r="I91" s="76" t="str">
        <f>IF(競技者データ入力シート!G95="", "", 競技者データ入力シート!G95)</f>
        <v/>
      </c>
      <c r="J91" s="76" t="str">
        <f>IF(競技者データ入力シート!E95="", "", 競技者データ入力シート!E95)</f>
        <v/>
      </c>
      <c r="K91" s="76" t="str">
        <f>IF(競技者データ入力シート!F95="", "", 競技者データ入力シート!F95)</f>
        <v/>
      </c>
      <c r="L91" s="76" t="str">
        <f>IF(競技者データ入力シート!I95="", "", 競技者データ入力シート!I95)</f>
        <v/>
      </c>
      <c r="M91" s="75" t="str">
        <f>IF(競技者データ入力シート!J95="", "", 競技者データ入力シート!J95)</f>
        <v/>
      </c>
      <c r="N91" s="75" t="str">
        <f>IF(競技者データ入力シート!K95="", "", 競技者データ入力シート!K95)</f>
        <v/>
      </c>
      <c r="O91" s="75" t="str">
        <f>IF(競技者データ入力シート!L95="", "", 競技者データ入力シート!L95)</f>
        <v/>
      </c>
      <c r="P91" s="76" t="str">
        <f>IF(競技者データ入力シート!M95="", "", 競技者データ入力シート!M95)</f>
        <v/>
      </c>
      <c r="Q91" s="75" t="str">
        <f>IF(A91="","",競技者データ入力シート!$U$1)</f>
        <v/>
      </c>
      <c r="R91" s="76" t="str">
        <f>IF(Q91="", "",'大会申込一覧表(印刷して提出)'!$P$6)</f>
        <v/>
      </c>
      <c r="S91" s="76" t="str">
        <f>IF(Q91="", "", '大会申込一覧表(印刷して提出)'!$E$6)</f>
        <v/>
      </c>
      <c r="T91" s="76" t="str">
        <f>IF(Q91="", "", 競技者データ入力シート!#REF!)</f>
        <v/>
      </c>
      <c r="U91" s="76" t="str">
        <f>IF(Q91="", "",'大会申込一覧表(印刷して提出)'!$P$5)</f>
        <v/>
      </c>
      <c r="V91" s="76" t="str">
        <f>IF(競技者データ入力シート!N95="", "", 競技者データ入力シート!N95)</f>
        <v/>
      </c>
      <c r="W91" s="76" t="str">
        <f>IF(競技者データ入力シート!O95="", "", 競技者データ入力シート!O95)</f>
        <v/>
      </c>
      <c r="X91" s="73" t="str">
        <f>IF(Y91="", "", IF($L91="男", VLOOKUP(Y91, データ!$B$2:$C$101, 2, FALSE), IF($L91="女", VLOOKUP(Y91, データ!$F$2:$H$101, 2, FALSE), "")))</f>
        <v/>
      </c>
      <c r="Y91" s="76" t="str">
        <f>IF(A91="","",IF(競技者データ入力シート!P95="", "", 競技者データ入力シート!P95))</f>
        <v/>
      </c>
      <c r="Z91" s="76" t="str">
        <f>IF(競技者データ入力シート!Q95="", "", 競技者データ入力シート!Q95)</f>
        <v/>
      </c>
      <c r="AA91" s="76" t="str">
        <f>IF(競技者データ入力シート!S95="", "", 競技者データ入力シート!S95)</f>
        <v/>
      </c>
      <c r="AB91" s="76" t="str">
        <f>IF(競技者データ入力シート!T95="", "", 競技者データ入力シート!T95)</f>
        <v/>
      </c>
      <c r="AC91" s="73" t="str">
        <f>IF(AD91="", "", IF($L91="男", VLOOKUP(AD91, データ!$B$2:$C$101, 2, FALSE), IF($L91="女", VLOOKUP(AD91, データ!$F$2:$H$101, 2, FALSE), "")))</f>
        <v/>
      </c>
      <c r="AD91" s="76" t="str">
        <f>IF(A91="","",IF(競技者データ入力シート!U95="", "", 競技者データ入力シート!U95))</f>
        <v/>
      </c>
      <c r="AE91" s="76" t="str">
        <f>IF(競技者データ入力シート!V95="", "", 競技者データ入力シート!V95)</f>
        <v/>
      </c>
      <c r="AF91" s="73" t="str">
        <f>IF(競技者データ入力シート!X95="", "", 競技者データ入力シート!X95)</f>
        <v/>
      </c>
      <c r="AG91" s="76" t="str">
        <f>IF(競技者データ入力シート!Y95="", "", 競技者データ入力シート!Y95)</f>
        <v/>
      </c>
      <c r="AH91" s="73" t="str">
        <f>IF(AI91="", "", IF($L91="男", VLOOKUP(AI91, データ!$B$2:$C$101, 2, FALSE), IF($L91="女", VLOOKUP(AI91, データ!$F$2:$H$101, 2, FALSE), "")))</f>
        <v/>
      </c>
      <c r="AI91" s="76" t="str">
        <f>IF(A91="","",IF(競技者データ入力シート!Z95="", "", 競技者データ入力シート!Z95))</f>
        <v/>
      </c>
      <c r="AJ91" s="76" t="str">
        <f>IF(競技者データ入力シート!AA95="", "", 競技者データ入力シート!AA95)</f>
        <v/>
      </c>
      <c r="AK91" s="76" t="str">
        <f>IF(競技者データ入力シート!AC95="", "", 競技者データ入力シート!AC95)</f>
        <v/>
      </c>
      <c r="AL91" s="76" t="str">
        <f>IF(競技者データ入力シート!AD95="", "", 競技者データ入力シート!AD95)</f>
        <v/>
      </c>
      <c r="AM91" s="73" t="str">
        <f>IF(AN91="", "", IF($L91="男", VLOOKUP(AN91, データ!$B$2:$C$101, 2, FALSE), IF($L91="女", VLOOKUP(AN91, データ!$F$2:$H$101, 2, FALSE), "")))</f>
        <v/>
      </c>
      <c r="AN91" s="76" t="str">
        <f>IF(A91="","",IF(競技者データ入力シート!AE95="", "", 競技者データ入力シート!AE95))</f>
        <v/>
      </c>
      <c r="AO91" s="76" t="str">
        <f>IF(競技者データ入力シート!AF95="", "", 競技者データ入力シート!AF95)</f>
        <v/>
      </c>
      <c r="AP91" s="76" t="str">
        <f>IF(競技者データ入力シート!AH95="", "", 競技者データ入力シート!AH95)</f>
        <v/>
      </c>
      <c r="AQ91" s="76" t="str">
        <f>IF(競技者データ入力シート!AI95="", "", 競技者データ入力シート!AI95)</f>
        <v/>
      </c>
      <c r="AR91" s="75" t="str">
        <f>IF(AS91="", "", IF($L91="男", VLOOKUP(AS91, データ!$B$2:$C$101, 2, FALSE), IF($L91="女", VLOOKUP(AS91, データ!$F$2:$H$101, 2, FALSE), "")))</f>
        <v/>
      </c>
      <c r="AS91" s="76" t="str">
        <f>IF(A91="","",IF(競技者データ入力シート!AJ95="", "", 競技者データ入力シート!AJ95))</f>
        <v/>
      </c>
      <c r="AT91" s="76" t="str">
        <f>IF(競技者データ入力シート!AK95="", "", 競技者データ入力シート!AK95)</f>
        <v/>
      </c>
      <c r="AU91" s="76" t="str">
        <f>IF(競技者データ入力シート!AM95="", "", 競技者データ入力シート!AM95)</f>
        <v/>
      </c>
      <c r="AV91" s="76" t="str">
        <f>IF(競技者データ入力シート!AN95="", "", 競技者データ入力シート!AN95)</f>
        <v/>
      </c>
      <c r="AW91" s="76" t="str">
        <f t="shared" si="19"/>
        <v/>
      </c>
    </row>
    <row r="92" spans="1:49">
      <c r="A92" s="75" t="str">
        <f>競技者データ入力シート!A96</f>
        <v/>
      </c>
      <c r="B92" s="75" t="str">
        <f>IF(競技者データ入力シート!B96="", "", 競技者データ入力シート!B96)</f>
        <v/>
      </c>
      <c r="C92" s="76" t="str">
        <f>IF(競技者データ入力シート!C96="", "", 競技者データ入力シート!C96)</f>
        <v/>
      </c>
      <c r="D92" s="76" t="str">
        <f>IF(競技者データ入力シート!D96="", "", 競技者データ入力シート!D96)</f>
        <v/>
      </c>
      <c r="E92" s="76" t="str">
        <f t="shared" si="15"/>
        <v/>
      </c>
      <c r="F92" s="76" t="str">
        <f t="shared" si="16"/>
        <v/>
      </c>
      <c r="G92" s="76" t="str">
        <f t="shared" si="17"/>
        <v/>
      </c>
      <c r="H92" s="76" t="str">
        <f t="shared" si="18"/>
        <v/>
      </c>
      <c r="I92" s="76" t="str">
        <f>IF(競技者データ入力シート!G96="", "", 競技者データ入力シート!G96)</f>
        <v/>
      </c>
      <c r="J92" s="76" t="str">
        <f>IF(競技者データ入力シート!E96="", "", 競技者データ入力シート!E96)</f>
        <v/>
      </c>
      <c r="K92" s="76" t="str">
        <f>IF(競技者データ入力シート!F96="", "", 競技者データ入力シート!F96)</f>
        <v/>
      </c>
      <c r="L92" s="76" t="str">
        <f>IF(競技者データ入力シート!I96="", "", 競技者データ入力シート!I96)</f>
        <v/>
      </c>
      <c r="M92" s="75" t="str">
        <f>IF(競技者データ入力シート!J96="", "", 競技者データ入力シート!J96)</f>
        <v/>
      </c>
      <c r="N92" s="75" t="str">
        <f>IF(競技者データ入力シート!K96="", "", 競技者データ入力シート!K96)</f>
        <v/>
      </c>
      <c r="O92" s="75" t="str">
        <f>IF(競技者データ入力シート!L96="", "", 競技者データ入力シート!L96)</f>
        <v/>
      </c>
      <c r="P92" s="76" t="str">
        <f>IF(競技者データ入力シート!M96="", "", 競技者データ入力シート!M96)</f>
        <v/>
      </c>
      <c r="Q92" s="75" t="str">
        <f>IF(A92="","",競技者データ入力シート!$U$1)</f>
        <v/>
      </c>
      <c r="R92" s="76" t="str">
        <f>IF(Q92="", "",'大会申込一覧表(印刷して提出)'!$P$6)</f>
        <v/>
      </c>
      <c r="S92" s="76" t="str">
        <f>IF(Q92="", "", '大会申込一覧表(印刷して提出)'!$E$6)</f>
        <v/>
      </c>
      <c r="T92" s="76" t="str">
        <f>IF(Q92="", "", 競技者データ入力シート!#REF!)</f>
        <v/>
      </c>
      <c r="U92" s="76" t="str">
        <f>IF(Q92="", "",'大会申込一覧表(印刷して提出)'!$P$5)</f>
        <v/>
      </c>
      <c r="V92" s="76" t="str">
        <f>IF(競技者データ入力シート!N96="", "", 競技者データ入力シート!N96)</f>
        <v/>
      </c>
      <c r="W92" s="76" t="str">
        <f>IF(競技者データ入力シート!O96="", "", 競技者データ入力シート!O96)</f>
        <v/>
      </c>
      <c r="X92" s="73" t="str">
        <f>IF(Y92="", "", IF($L92="男", VLOOKUP(Y92, データ!$B$2:$C$101, 2, FALSE), IF($L92="女", VLOOKUP(Y92, データ!$F$2:$H$101, 2, FALSE), "")))</f>
        <v/>
      </c>
      <c r="Y92" s="76" t="str">
        <f>IF(A92="","",IF(競技者データ入力シート!P96="", "", 競技者データ入力シート!P96))</f>
        <v/>
      </c>
      <c r="Z92" s="76" t="str">
        <f>IF(競技者データ入力シート!Q96="", "", 競技者データ入力シート!Q96)</f>
        <v/>
      </c>
      <c r="AA92" s="76" t="str">
        <f>IF(競技者データ入力シート!S96="", "", 競技者データ入力シート!S96)</f>
        <v/>
      </c>
      <c r="AB92" s="76" t="str">
        <f>IF(競技者データ入力シート!T96="", "", 競技者データ入力シート!T96)</f>
        <v/>
      </c>
      <c r="AC92" s="73" t="str">
        <f>IF(AD92="", "", IF($L92="男", VLOOKUP(AD92, データ!$B$2:$C$101, 2, FALSE), IF($L92="女", VLOOKUP(AD92, データ!$F$2:$H$101, 2, FALSE), "")))</f>
        <v/>
      </c>
      <c r="AD92" s="76" t="str">
        <f>IF(A92="","",IF(競技者データ入力シート!U96="", "", 競技者データ入力シート!U96))</f>
        <v/>
      </c>
      <c r="AE92" s="76" t="str">
        <f>IF(競技者データ入力シート!V96="", "", 競技者データ入力シート!V96)</f>
        <v/>
      </c>
      <c r="AF92" s="73" t="str">
        <f>IF(競技者データ入力シート!X96="", "", 競技者データ入力シート!X96)</f>
        <v/>
      </c>
      <c r="AG92" s="76" t="str">
        <f>IF(競技者データ入力シート!Y96="", "", 競技者データ入力シート!Y96)</f>
        <v/>
      </c>
      <c r="AH92" s="73" t="str">
        <f>IF(AI92="", "", IF($L92="男", VLOOKUP(AI92, データ!$B$2:$C$101, 2, FALSE), IF($L92="女", VLOOKUP(AI92, データ!$F$2:$H$101, 2, FALSE), "")))</f>
        <v/>
      </c>
      <c r="AI92" s="76" t="str">
        <f>IF(A92="","",IF(競技者データ入力シート!Z96="", "", 競技者データ入力シート!Z96))</f>
        <v/>
      </c>
      <c r="AJ92" s="76" t="str">
        <f>IF(競技者データ入力シート!AA96="", "", 競技者データ入力シート!AA96)</f>
        <v/>
      </c>
      <c r="AK92" s="76" t="str">
        <f>IF(競技者データ入力シート!AC96="", "", 競技者データ入力シート!AC96)</f>
        <v/>
      </c>
      <c r="AL92" s="76" t="str">
        <f>IF(競技者データ入力シート!AD96="", "", 競技者データ入力シート!AD96)</f>
        <v/>
      </c>
      <c r="AM92" s="73" t="str">
        <f>IF(AN92="", "", IF($L92="男", VLOOKUP(AN92, データ!$B$2:$C$101, 2, FALSE), IF($L92="女", VLOOKUP(AN92, データ!$F$2:$H$101, 2, FALSE), "")))</f>
        <v/>
      </c>
      <c r="AN92" s="76" t="str">
        <f>IF(A92="","",IF(競技者データ入力シート!AE96="", "", 競技者データ入力シート!AE96))</f>
        <v/>
      </c>
      <c r="AO92" s="76" t="str">
        <f>IF(競技者データ入力シート!AF96="", "", 競技者データ入力シート!AF96)</f>
        <v/>
      </c>
      <c r="AP92" s="76" t="str">
        <f>IF(競技者データ入力シート!AH96="", "", 競技者データ入力シート!AH96)</f>
        <v/>
      </c>
      <c r="AQ92" s="76" t="str">
        <f>IF(競技者データ入力シート!AI96="", "", 競技者データ入力シート!AI96)</f>
        <v/>
      </c>
      <c r="AR92" s="75" t="str">
        <f>IF(AS92="", "", IF($L92="男", VLOOKUP(AS92, データ!$B$2:$C$101, 2, FALSE), IF($L92="女", VLOOKUP(AS92, データ!$F$2:$H$101, 2, FALSE), "")))</f>
        <v/>
      </c>
      <c r="AS92" s="76" t="str">
        <f>IF(A92="","",IF(競技者データ入力シート!AJ96="", "", 競技者データ入力シート!AJ96))</f>
        <v/>
      </c>
      <c r="AT92" s="76" t="str">
        <f>IF(競技者データ入力シート!AK96="", "", 競技者データ入力シート!AK96)</f>
        <v/>
      </c>
      <c r="AU92" s="76" t="str">
        <f>IF(競技者データ入力シート!AM96="", "", 競技者データ入力シート!AM96)</f>
        <v/>
      </c>
      <c r="AV92" s="76" t="str">
        <f>IF(競技者データ入力シート!AN96="", "", 競技者データ入力シート!AN96)</f>
        <v/>
      </c>
      <c r="AW92" s="76" t="str">
        <f t="shared" si="19"/>
        <v/>
      </c>
    </row>
    <row r="93" spans="1:49">
      <c r="A93" s="75" t="str">
        <f>競技者データ入力シート!A97</f>
        <v/>
      </c>
      <c r="B93" s="75" t="str">
        <f>IF(競技者データ入力シート!B97="", "", 競技者データ入力シート!B97)</f>
        <v/>
      </c>
      <c r="C93" s="76" t="str">
        <f>IF(競技者データ入力シート!C97="", "", 競技者データ入力シート!C97)</f>
        <v/>
      </c>
      <c r="D93" s="76" t="str">
        <f>IF(競技者データ入力シート!D97="", "", 競技者データ入力シート!D97)</f>
        <v/>
      </c>
      <c r="E93" s="76" t="str">
        <f t="shared" si="15"/>
        <v/>
      </c>
      <c r="F93" s="76" t="str">
        <f t="shared" si="16"/>
        <v/>
      </c>
      <c r="G93" s="76" t="str">
        <f t="shared" si="17"/>
        <v/>
      </c>
      <c r="H93" s="76" t="str">
        <f t="shared" si="18"/>
        <v/>
      </c>
      <c r="I93" s="76" t="str">
        <f>IF(競技者データ入力シート!G97="", "", 競技者データ入力シート!G97)</f>
        <v/>
      </c>
      <c r="J93" s="76" t="str">
        <f>IF(競技者データ入力シート!E97="", "", 競技者データ入力シート!E97)</f>
        <v/>
      </c>
      <c r="K93" s="76" t="str">
        <f>IF(競技者データ入力シート!F97="", "", 競技者データ入力シート!F97)</f>
        <v/>
      </c>
      <c r="L93" s="76" t="str">
        <f>IF(競技者データ入力シート!I97="", "", 競技者データ入力シート!I97)</f>
        <v/>
      </c>
      <c r="M93" s="75" t="str">
        <f>IF(競技者データ入力シート!J97="", "", 競技者データ入力シート!J97)</f>
        <v/>
      </c>
      <c r="N93" s="75" t="str">
        <f>IF(競技者データ入力シート!K97="", "", 競技者データ入力シート!K97)</f>
        <v/>
      </c>
      <c r="O93" s="75" t="str">
        <f>IF(競技者データ入力シート!L97="", "", 競技者データ入力シート!L97)</f>
        <v/>
      </c>
      <c r="P93" s="76" t="str">
        <f>IF(競技者データ入力シート!M97="", "", 競技者データ入力シート!M97)</f>
        <v/>
      </c>
      <c r="Q93" s="75" t="str">
        <f>IF(A93="","",競技者データ入力シート!$U$1)</f>
        <v/>
      </c>
      <c r="R93" s="76" t="str">
        <f>IF(Q93="", "",'大会申込一覧表(印刷して提出)'!$P$6)</f>
        <v/>
      </c>
      <c r="S93" s="76" t="str">
        <f>IF(Q93="", "", '大会申込一覧表(印刷して提出)'!$E$6)</f>
        <v/>
      </c>
      <c r="T93" s="76" t="str">
        <f>IF(Q93="", "", 競技者データ入力シート!#REF!)</f>
        <v/>
      </c>
      <c r="U93" s="76" t="str">
        <f>IF(Q93="", "",'大会申込一覧表(印刷して提出)'!$P$5)</f>
        <v/>
      </c>
      <c r="V93" s="76" t="str">
        <f>IF(競技者データ入力シート!N97="", "", 競技者データ入力シート!N97)</f>
        <v/>
      </c>
      <c r="W93" s="76" t="str">
        <f>IF(競技者データ入力シート!O97="", "", 競技者データ入力シート!O97)</f>
        <v/>
      </c>
      <c r="X93" s="73" t="str">
        <f>IF(Y93="", "", IF($L93="男", VLOOKUP(Y93, データ!$B$2:$C$101, 2, FALSE), IF($L93="女", VLOOKUP(Y93, データ!$F$2:$H$101, 2, FALSE), "")))</f>
        <v/>
      </c>
      <c r="Y93" s="76" t="str">
        <f>IF(A93="","",IF(競技者データ入力シート!P97="", "", 競技者データ入力シート!P97))</f>
        <v/>
      </c>
      <c r="Z93" s="76" t="str">
        <f>IF(競技者データ入力シート!Q97="", "", 競技者データ入力シート!Q97)</f>
        <v/>
      </c>
      <c r="AA93" s="76" t="str">
        <f>IF(競技者データ入力シート!S97="", "", 競技者データ入力シート!S97)</f>
        <v/>
      </c>
      <c r="AB93" s="76" t="str">
        <f>IF(競技者データ入力シート!T97="", "", 競技者データ入力シート!T97)</f>
        <v/>
      </c>
      <c r="AC93" s="73" t="str">
        <f>IF(AD93="", "", IF($L93="男", VLOOKUP(AD93, データ!$B$2:$C$101, 2, FALSE), IF($L93="女", VLOOKUP(AD93, データ!$F$2:$H$101, 2, FALSE), "")))</f>
        <v/>
      </c>
      <c r="AD93" s="76" t="str">
        <f>IF(A93="","",IF(競技者データ入力シート!U97="", "", 競技者データ入力シート!U97))</f>
        <v/>
      </c>
      <c r="AE93" s="76" t="str">
        <f>IF(競技者データ入力シート!V97="", "", 競技者データ入力シート!V97)</f>
        <v/>
      </c>
      <c r="AF93" s="73" t="str">
        <f>IF(競技者データ入力シート!X97="", "", 競技者データ入力シート!X97)</f>
        <v/>
      </c>
      <c r="AG93" s="76" t="str">
        <f>IF(競技者データ入力シート!Y97="", "", 競技者データ入力シート!Y97)</f>
        <v/>
      </c>
      <c r="AH93" s="73" t="str">
        <f>IF(AI93="", "", IF($L93="男", VLOOKUP(AI93, データ!$B$2:$C$101, 2, FALSE), IF($L93="女", VLOOKUP(AI93, データ!$F$2:$H$101, 2, FALSE), "")))</f>
        <v/>
      </c>
      <c r="AI93" s="76" t="str">
        <f>IF(A93="","",IF(競技者データ入力シート!Z97="", "", 競技者データ入力シート!Z97))</f>
        <v/>
      </c>
      <c r="AJ93" s="76" t="str">
        <f>IF(競技者データ入力シート!AA97="", "", 競技者データ入力シート!AA97)</f>
        <v/>
      </c>
      <c r="AK93" s="76" t="str">
        <f>IF(競技者データ入力シート!AC97="", "", 競技者データ入力シート!AC97)</f>
        <v/>
      </c>
      <c r="AL93" s="76" t="str">
        <f>IF(競技者データ入力シート!AD97="", "", 競技者データ入力シート!AD97)</f>
        <v/>
      </c>
      <c r="AM93" s="73" t="str">
        <f>IF(AN93="", "", IF($L93="男", VLOOKUP(AN93, データ!$B$2:$C$101, 2, FALSE), IF($L93="女", VLOOKUP(AN93, データ!$F$2:$H$101, 2, FALSE), "")))</f>
        <v/>
      </c>
      <c r="AN93" s="76" t="str">
        <f>IF(A93="","",IF(競技者データ入力シート!AE97="", "", 競技者データ入力シート!AE97))</f>
        <v/>
      </c>
      <c r="AO93" s="76" t="str">
        <f>IF(競技者データ入力シート!AF97="", "", 競技者データ入力シート!AF97)</f>
        <v/>
      </c>
      <c r="AP93" s="76" t="str">
        <f>IF(競技者データ入力シート!AH97="", "", 競技者データ入力シート!AH97)</f>
        <v/>
      </c>
      <c r="AQ93" s="76" t="str">
        <f>IF(競技者データ入力シート!AI97="", "", 競技者データ入力シート!AI97)</f>
        <v/>
      </c>
      <c r="AR93" s="75" t="str">
        <f>IF(AS93="", "", IF($L93="男", VLOOKUP(AS93, データ!$B$2:$C$101, 2, FALSE), IF($L93="女", VLOOKUP(AS93, データ!$F$2:$H$101, 2, FALSE), "")))</f>
        <v/>
      </c>
      <c r="AS93" s="76" t="str">
        <f>IF(A93="","",IF(競技者データ入力シート!AJ97="", "", 競技者データ入力シート!AJ97))</f>
        <v/>
      </c>
      <c r="AT93" s="76" t="str">
        <f>IF(競技者データ入力シート!AK97="", "", 競技者データ入力シート!AK97)</f>
        <v/>
      </c>
      <c r="AU93" s="76" t="str">
        <f>IF(競技者データ入力シート!AM97="", "", 競技者データ入力シート!AM97)</f>
        <v/>
      </c>
      <c r="AV93" s="76" t="str">
        <f>IF(競技者データ入力シート!AN97="", "", 競技者データ入力シート!AN97)</f>
        <v/>
      </c>
      <c r="AW93" s="76" t="str">
        <f t="shared" si="19"/>
        <v/>
      </c>
    </row>
    <row r="94" spans="1:49">
      <c r="A94" s="75" t="str">
        <f>競技者データ入力シート!A98</f>
        <v/>
      </c>
      <c r="B94" s="75" t="str">
        <f>IF(競技者データ入力シート!B98="", "", 競技者データ入力シート!B98)</f>
        <v/>
      </c>
      <c r="C94" s="76" t="str">
        <f>IF(競技者データ入力シート!C98="", "", 競技者データ入力シート!C98)</f>
        <v/>
      </c>
      <c r="D94" s="76" t="str">
        <f>IF(競技者データ入力シート!D98="", "", 競技者データ入力シート!D98)</f>
        <v/>
      </c>
      <c r="E94" s="76" t="str">
        <f t="shared" si="15"/>
        <v/>
      </c>
      <c r="F94" s="76" t="str">
        <f t="shared" si="16"/>
        <v/>
      </c>
      <c r="G94" s="76" t="str">
        <f t="shared" si="17"/>
        <v/>
      </c>
      <c r="H94" s="76" t="str">
        <f t="shared" si="18"/>
        <v/>
      </c>
      <c r="I94" s="76" t="str">
        <f>IF(競技者データ入力シート!G98="", "", 競技者データ入力シート!G98)</f>
        <v/>
      </c>
      <c r="J94" s="76" t="str">
        <f>IF(競技者データ入力シート!E98="", "", 競技者データ入力シート!E98)</f>
        <v/>
      </c>
      <c r="K94" s="76" t="str">
        <f>IF(競技者データ入力シート!F98="", "", 競技者データ入力シート!F98)</f>
        <v/>
      </c>
      <c r="L94" s="76" t="str">
        <f>IF(競技者データ入力シート!I98="", "", 競技者データ入力シート!I98)</f>
        <v/>
      </c>
      <c r="M94" s="75" t="str">
        <f>IF(競技者データ入力シート!J98="", "", 競技者データ入力シート!J98)</f>
        <v/>
      </c>
      <c r="N94" s="75" t="str">
        <f>IF(競技者データ入力シート!K98="", "", 競技者データ入力シート!K98)</f>
        <v/>
      </c>
      <c r="O94" s="75" t="str">
        <f>IF(競技者データ入力シート!L98="", "", 競技者データ入力シート!L98)</f>
        <v/>
      </c>
      <c r="P94" s="76" t="str">
        <f>IF(競技者データ入力シート!M98="", "", 競技者データ入力シート!M98)</f>
        <v/>
      </c>
      <c r="Q94" s="75" t="str">
        <f>IF(A94="","",競技者データ入力シート!$U$1)</f>
        <v/>
      </c>
      <c r="R94" s="76" t="str">
        <f>IF(Q94="", "",'大会申込一覧表(印刷して提出)'!$P$6)</f>
        <v/>
      </c>
      <c r="S94" s="76" t="str">
        <f>IF(Q94="", "", '大会申込一覧表(印刷して提出)'!$E$6)</f>
        <v/>
      </c>
      <c r="T94" s="76" t="str">
        <f>IF(Q94="", "", 競技者データ入力シート!#REF!)</f>
        <v/>
      </c>
      <c r="U94" s="76" t="str">
        <f>IF(Q94="", "",'大会申込一覧表(印刷して提出)'!$P$5)</f>
        <v/>
      </c>
      <c r="V94" s="76" t="str">
        <f>IF(競技者データ入力シート!N98="", "", 競技者データ入力シート!N98)</f>
        <v/>
      </c>
      <c r="W94" s="76" t="str">
        <f>IF(競技者データ入力シート!O98="", "", 競技者データ入力シート!O98)</f>
        <v/>
      </c>
      <c r="X94" s="73" t="str">
        <f>IF(Y94="", "", IF($L94="男", VLOOKUP(Y94, データ!$B$2:$C$101, 2, FALSE), IF($L94="女", VLOOKUP(Y94, データ!$F$2:$H$101, 2, FALSE), "")))</f>
        <v/>
      </c>
      <c r="Y94" s="76" t="str">
        <f>IF(A94="","",IF(競技者データ入力シート!P98="", "", 競技者データ入力シート!P98))</f>
        <v/>
      </c>
      <c r="Z94" s="76" t="str">
        <f>IF(競技者データ入力シート!Q98="", "", 競技者データ入力シート!Q98)</f>
        <v/>
      </c>
      <c r="AA94" s="76" t="str">
        <f>IF(競技者データ入力シート!S98="", "", 競技者データ入力シート!S98)</f>
        <v/>
      </c>
      <c r="AB94" s="76" t="str">
        <f>IF(競技者データ入力シート!T98="", "", 競技者データ入力シート!T98)</f>
        <v/>
      </c>
      <c r="AC94" s="73" t="str">
        <f>IF(AD94="", "", IF($L94="男", VLOOKUP(AD94, データ!$B$2:$C$101, 2, FALSE), IF($L94="女", VLOOKUP(AD94, データ!$F$2:$H$101, 2, FALSE), "")))</f>
        <v/>
      </c>
      <c r="AD94" s="76" t="str">
        <f>IF(A94="","",IF(競技者データ入力シート!U98="", "", 競技者データ入力シート!U98))</f>
        <v/>
      </c>
      <c r="AE94" s="76" t="str">
        <f>IF(競技者データ入力シート!V98="", "", 競技者データ入力シート!V98)</f>
        <v/>
      </c>
      <c r="AF94" s="73" t="str">
        <f>IF(競技者データ入力シート!X98="", "", 競技者データ入力シート!X98)</f>
        <v/>
      </c>
      <c r="AG94" s="76" t="str">
        <f>IF(競技者データ入力シート!Y98="", "", 競技者データ入力シート!Y98)</f>
        <v/>
      </c>
      <c r="AH94" s="73" t="str">
        <f>IF(AI94="", "", IF($L94="男", VLOOKUP(AI94, データ!$B$2:$C$101, 2, FALSE), IF($L94="女", VLOOKUP(AI94, データ!$F$2:$H$101, 2, FALSE), "")))</f>
        <v/>
      </c>
      <c r="AI94" s="76" t="str">
        <f>IF(A94="","",IF(競技者データ入力シート!Z98="", "", 競技者データ入力シート!Z98))</f>
        <v/>
      </c>
      <c r="AJ94" s="76" t="str">
        <f>IF(競技者データ入力シート!AA98="", "", 競技者データ入力シート!AA98)</f>
        <v/>
      </c>
      <c r="AK94" s="76" t="str">
        <f>IF(競技者データ入力シート!AC98="", "", 競技者データ入力シート!AC98)</f>
        <v/>
      </c>
      <c r="AL94" s="76" t="str">
        <f>IF(競技者データ入力シート!AD98="", "", 競技者データ入力シート!AD98)</f>
        <v/>
      </c>
      <c r="AM94" s="73" t="str">
        <f>IF(AN94="", "", IF($L94="男", VLOOKUP(AN94, データ!$B$2:$C$101, 2, FALSE), IF($L94="女", VLOOKUP(AN94, データ!$F$2:$H$101, 2, FALSE), "")))</f>
        <v/>
      </c>
      <c r="AN94" s="76" t="str">
        <f>IF(A94="","",IF(競技者データ入力シート!AE98="", "", 競技者データ入力シート!AE98))</f>
        <v/>
      </c>
      <c r="AO94" s="76" t="str">
        <f>IF(競技者データ入力シート!AF98="", "", 競技者データ入力シート!AF98)</f>
        <v/>
      </c>
      <c r="AP94" s="76" t="str">
        <f>IF(競技者データ入力シート!AH98="", "", 競技者データ入力シート!AH98)</f>
        <v/>
      </c>
      <c r="AQ94" s="76" t="str">
        <f>IF(競技者データ入力シート!AI98="", "", 競技者データ入力シート!AI98)</f>
        <v/>
      </c>
      <c r="AR94" s="75" t="str">
        <f>IF(AS94="", "", IF($L94="男", VLOOKUP(AS94, データ!$B$2:$C$101, 2, FALSE), IF($L94="女", VLOOKUP(AS94, データ!$F$2:$H$101, 2, FALSE), "")))</f>
        <v/>
      </c>
      <c r="AS94" s="76" t="str">
        <f>IF(A94="","",IF(競技者データ入力シート!AJ98="", "", 競技者データ入力シート!AJ98))</f>
        <v/>
      </c>
      <c r="AT94" s="76" t="str">
        <f>IF(競技者データ入力シート!AK98="", "", 競技者データ入力シート!AK98)</f>
        <v/>
      </c>
      <c r="AU94" s="76" t="str">
        <f>IF(競技者データ入力シート!AM98="", "", 競技者データ入力シート!AM98)</f>
        <v/>
      </c>
      <c r="AV94" s="76" t="str">
        <f>IF(競技者データ入力シート!AN98="", "", 競技者データ入力シート!AN98)</f>
        <v/>
      </c>
      <c r="AW94" s="76" t="str">
        <f t="shared" si="19"/>
        <v/>
      </c>
    </row>
    <row r="95" spans="1:49">
      <c r="A95" s="75" t="str">
        <f>競技者データ入力シート!A99</f>
        <v/>
      </c>
      <c r="B95" s="75" t="str">
        <f>IF(競技者データ入力シート!B99="", "", 競技者データ入力シート!B99)</f>
        <v/>
      </c>
      <c r="C95" s="76" t="str">
        <f>IF(競技者データ入力シート!C99="", "", 競技者データ入力シート!C99)</f>
        <v/>
      </c>
      <c r="D95" s="76" t="str">
        <f>IF(競技者データ入力シート!D99="", "", 競技者データ入力シート!D99)</f>
        <v/>
      </c>
      <c r="E95" s="76" t="str">
        <f t="shared" si="15"/>
        <v/>
      </c>
      <c r="F95" s="76" t="str">
        <f t="shared" si="16"/>
        <v/>
      </c>
      <c r="G95" s="76" t="str">
        <f t="shared" si="17"/>
        <v/>
      </c>
      <c r="H95" s="76" t="str">
        <f t="shared" si="18"/>
        <v/>
      </c>
      <c r="I95" s="76" t="str">
        <f>IF(競技者データ入力シート!G99="", "", 競技者データ入力シート!G99)</f>
        <v/>
      </c>
      <c r="J95" s="76" t="str">
        <f>IF(競技者データ入力シート!E99="", "", 競技者データ入力シート!E99)</f>
        <v/>
      </c>
      <c r="K95" s="76" t="str">
        <f>IF(競技者データ入力シート!F99="", "", 競技者データ入力シート!F99)</f>
        <v/>
      </c>
      <c r="L95" s="76" t="str">
        <f>IF(競技者データ入力シート!I99="", "", 競技者データ入力シート!I99)</f>
        <v/>
      </c>
      <c r="M95" s="75" t="str">
        <f>IF(競技者データ入力シート!J99="", "", 競技者データ入力シート!J99)</f>
        <v/>
      </c>
      <c r="N95" s="75" t="str">
        <f>IF(競技者データ入力シート!K99="", "", 競技者データ入力シート!K99)</f>
        <v/>
      </c>
      <c r="O95" s="75" t="str">
        <f>IF(競技者データ入力シート!L99="", "", 競技者データ入力シート!L99)</f>
        <v/>
      </c>
      <c r="P95" s="76" t="str">
        <f>IF(競技者データ入力シート!M99="", "", 競技者データ入力シート!M99)</f>
        <v/>
      </c>
      <c r="Q95" s="75" t="str">
        <f>IF(A95="","",競技者データ入力シート!$U$1)</f>
        <v/>
      </c>
      <c r="R95" s="76" t="str">
        <f>IF(Q95="", "",'大会申込一覧表(印刷して提出)'!$P$6)</f>
        <v/>
      </c>
      <c r="S95" s="76" t="str">
        <f>IF(Q95="", "", '大会申込一覧表(印刷して提出)'!$E$6)</f>
        <v/>
      </c>
      <c r="T95" s="76" t="str">
        <f>IF(Q95="", "", 競技者データ入力シート!#REF!)</f>
        <v/>
      </c>
      <c r="U95" s="76" t="str">
        <f>IF(Q95="", "",'大会申込一覧表(印刷して提出)'!$P$5)</f>
        <v/>
      </c>
      <c r="V95" s="76" t="str">
        <f>IF(競技者データ入力シート!N99="", "", 競技者データ入力シート!N99)</f>
        <v/>
      </c>
      <c r="W95" s="76" t="str">
        <f>IF(競技者データ入力シート!O99="", "", 競技者データ入力シート!O99)</f>
        <v/>
      </c>
      <c r="X95" s="73" t="str">
        <f>IF(Y95="", "", IF($L95="男", VLOOKUP(Y95, データ!$B$2:$C$101, 2, FALSE), IF($L95="女", VLOOKUP(Y95, データ!$F$2:$H$101, 2, FALSE), "")))</f>
        <v/>
      </c>
      <c r="Y95" s="76" t="str">
        <f>IF(A95="","",IF(競技者データ入力シート!P99="", "", 競技者データ入力シート!P99))</f>
        <v/>
      </c>
      <c r="Z95" s="76" t="str">
        <f>IF(競技者データ入力シート!Q99="", "", 競技者データ入力シート!Q99)</f>
        <v/>
      </c>
      <c r="AA95" s="76" t="str">
        <f>IF(競技者データ入力シート!S99="", "", 競技者データ入力シート!S99)</f>
        <v/>
      </c>
      <c r="AB95" s="76" t="str">
        <f>IF(競技者データ入力シート!T99="", "", 競技者データ入力シート!T99)</f>
        <v/>
      </c>
      <c r="AC95" s="73" t="str">
        <f>IF(AD95="", "", IF($L95="男", VLOOKUP(AD95, データ!$B$2:$C$101, 2, FALSE), IF($L95="女", VLOOKUP(AD95, データ!$F$2:$H$101, 2, FALSE), "")))</f>
        <v/>
      </c>
      <c r="AD95" s="76" t="str">
        <f>IF(A95="","",IF(競技者データ入力シート!U99="", "", 競技者データ入力シート!U99))</f>
        <v/>
      </c>
      <c r="AE95" s="76" t="str">
        <f>IF(競技者データ入力シート!V99="", "", 競技者データ入力シート!V99)</f>
        <v/>
      </c>
      <c r="AF95" s="73" t="str">
        <f>IF(競技者データ入力シート!X99="", "", 競技者データ入力シート!X99)</f>
        <v/>
      </c>
      <c r="AG95" s="76" t="str">
        <f>IF(競技者データ入力シート!Y99="", "", 競技者データ入力シート!Y99)</f>
        <v/>
      </c>
      <c r="AH95" s="73" t="str">
        <f>IF(AI95="", "", IF($L95="男", VLOOKUP(AI95, データ!$B$2:$C$101, 2, FALSE), IF($L95="女", VLOOKUP(AI95, データ!$F$2:$H$101, 2, FALSE), "")))</f>
        <v/>
      </c>
      <c r="AI95" s="76" t="str">
        <f>IF(A95="","",IF(競技者データ入力シート!Z99="", "", 競技者データ入力シート!Z99))</f>
        <v/>
      </c>
      <c r="AJ95" s="76" t="str">
        <f>IF(競技者データ入力シート!AA99="", "", 競技者データ入力シート!AA99)</f>
        <v/>
      </c>
      <c r="AK95" s="76" t="str">
        <f>IF(競技者データ入力シート!AC99="", "", 競技者データ入力シート!AC99)</f>
        <v/>
      </c>
      <c r="AL95" s="76" t="str">
        <f>IF(競技者データ入力シート!AD99="", "", 競技者データ入力シート!AD99)</f>
        <v/>
      </c>
      <c r="AM95" s="73" t="str">
        <f>IF(AN95="", "", IF($L95="男", VLOOKUP(AN95, データ!$B$2:$C$101, 2, FALSE), IF($L95="女", VLOOKUP(AN95, データ!$F$2:$H$101, 2, FALSE), "")))</f>
        <v/>
      </c>
      <c r="AN95" s="76" t="str">
        <f>IF(A95="","",IF(競技者データ入力シート!AE99="", "", 競技者データ入力シート!AE99))</f>
        <v/>
      </c>
      <c r="AO95" s="76" t="str">
        <f>IF(競技者データ入力シート!AF99="", "", 競技者データ入力シート!AF99)</f>
        <v/>
      </c>
      <c r="AP95" s="76" t="str">
        <f>IF(競技者データ入力シート!AH99="", "", 競技者データ入力シート!AH99)</f>
        <v/>
      </c>
      <c r="AQ95" s="76" t="str">
        <f>IF(競技者データ入力シート!AI99="", "", 競技者データ入力シート!AI99)</f>
        <v/>
      </c>
      <c r="AR95" s="75" t="str">
        <f>IF(AS95="", "", IF($L95="男", VLOOKUP(AS95, データ!$B$2:$C$101, 2, FALSE), IF($L95="女", VLOOKUP(AS95, データ!$F$2:$H$101, 2, FALSE), "")))</f>
        <v/>
      </c>
      <c r="AS95" s="76" t="str">
        <f>IF(A95="","",IF(競技者データ入力シート!AJ99="", "", 競技者データ入力シート!AJ99))</f>
        <v/>
      </c>
      <c r="AT95" s="76" t="str">
        <f>IF(競技者データ入力シート!AK99="", "", 競技者データ入力シート!AK99)</f>
        <v/>
      </c>
      <c r="AU95" s="76" t="str">
        <f>IF(競技者データ入力シート!AM99="", "", 競技者データ入力シート!AM99)</f>
        <v/>
      </c>
      <c r="AV95" s="76" t="str">
        <f>IF(競技者データ入力シート!AN99="", "", 競技者データ入力シート!AN99)</f>
        <v/>
      </c>
      <c r="AW95" s="76" t="str">
        <f t="shared" si="19"/>
        <v/>
      </c>
    </row>
    <row r="96" spans="1:49">
      <c r="A96" s="75" t="str">
        <f>競技者データ入力シート!A100</f>
        <v/>
      </c>
      <c r="B96" s="75" t="str">
        <f>IF(競技者データ入力シート!B100="", "", 競技者データ入力シート!B100)</f>
        <v/>
      </c>
      <c r="C96" s="76" t="str">
        <f>IF(競技者データ入力シート!C100="", "", 競技者データ入力シート!C100)</f>
        <v/>
      </c>
      <c r="D96" s="76" t="str">
        <f>IF(競技者データ入力シート!D100="", "", 競技者データ入力シート!D100)</f>
        <v/>
      </c>
      <c r="E96" s="76" t="str">
        <f t="shared" si="15"/>
        <v/>
      </c>
      <c r="F96" s="76" t="str">
        <f t="shared" si="16"/>
        <v/>
      </c>
      <c r="G96" s="76" t="str">
        <f t="shared" si="17"/>
        <v/>
      </c>
      <c r="H96" s="76" t="str">
        <f t="shared" si="18"/>
        <v/>
      </c>
      <c r="I96" s="76" t="str">
        <f>IF(競技者データ入力シート!G100="", "", 競技者データ入力シート!G100)</f>
        <v/>
      </c>
      <c r="J96" s="76" t="str">
        <f>IF(競技者データ入力シート!E100="", "", 競技者データ入力シート!E100)</f>
        <v/>
      </c>
      <c r="K96" s="76" t="str">
        <f>IF(競技者データ入力シート!F100="", "", 競技者データ入力シート!F100)</f>
        <v/>
      </c>
      <c r="L96" s="76" t="str">
        <f>IF(競技者データ入力シート!I100="", "", 競技者データ入力シート!I100)</f>
        <v/>
      </c>
      <c r="M96" s="75" t="str">
        <f>IF(競技者データ入力シート!J100="", "", 競技者データ入力シート!J100)</f>
        <v/>
      </c>
      <c r="N96" s="75" t="str">
        <f>IF(競技者データ入力シート!K100="", "", 競技者データ入力シート!K100)</f>
        <v/>
      </c>
      <c r="O96" s="75" t="str">
        <f>IF(競技者データ入力シート!L100="", "", 競技者データ入力シート!L100)</f>
        <v/>
      </c>
      <c r="P96" s="76" t="str">
        <f>IF(競技者データ入力シート!M100="", "", 競技者データ入力シート!M100)</f>
        <v/>
      </c>
      <c r="Q96" s="75" t="str">
        <f>IF(A96="","",競技者データ入力シート!$U$1)</f>
        <v/>
      </c>
      <c r="R96" s="76" t="str">
        <f>IF(Q96="", "",'大会申込一覧表(印刷して提出)'!$P$6)</f>
        <v/>
      </c>
      <c r="S96" s="76" t="str">
        <f>IF(Q96="", "", '大会申込一覧表(印刷して提出)'!$E$6)</f>
        <v/>
      </c>
      <c r="T96" s="76" t="str">
        <f>IF(Q96="", "", 競技者データ入力シート!#REF!)</f>
        <v/>
      </c>
      <c r="U96" s="76" t="str">
        <f>IF(Q96="", "",'大会申込一覧表(印刷して提出)'!$P$5)</f>
        <v/>
      </c>
      <c r="V96" s="76" t="str">
        <f>IF(競技者データ入力シート!N100="", "", 競技者データ入力シート!N100)</f>
        <v/>
      </c>
      <c r="W96" s="76" t="str">
        <f>IF(競技者データ入力シート!O100="", "", 競技者データ入力シート!O100)</f>
        <v/>
      </c>
      <c r="X96" s="73" t="str">
        <f>IF(Y96="", "", IF($L96="男", VLOOKUP(Y96, データ!$B$2:$C$101, 2, FALSE), IF($L96="女", VLOOKUP(Y96, データ!$F$2:$H$101, 2, FALSE), "")))</f>
        <v/>
      </c>
      <c r="Y96" s="76" t="str">
        <f>IF(A96="","",IF(競技者データ入力シート!P100="", "", 競技者データ入力シート!P100))</f>
        <v/>
      </c>
      <c r="Z96" s="76" t="str">
        <f>IF(競技者データ入力シート!Q100="", "", 競技者データ入力シート!Q100)</f>
        <v/>
      </c>
      <c r="AA96" s="76" t="str">
        <f>IF(競技者データ入力シート!S100="", "", 競技者データ入力シート!S100)</f>
        <v/>
      </c>
      <c r="AB96" s="76" t="str">
        <f>IF(競技者データ入力シート!T100="", "", 競技者データ入力シート!T100)</f>
        <v/>
      </c>
      <c r="AC96" s="73" t="str">
        <f>IF(AD96="", "", IF($L96="男", VLOOKUP(AD96, データ!$B$2:$C$101, 2, FALSE), IF($L96="女", VLOOKUP(AD96, データ!$F$2:$H$101, 2, FALSE), "")))</f>
        <v/>
      </c>
      <c r="AD96" s="76" t="str">
        <f>IF(A96="","",IF(競技者データ入力シート!U100="", "", 競技者データ入力シート!U100))</f>
        <v/>
      </c>
      <c r="AE96" s="76" t="str">
        <f>IF(競技者データ入力シート!V100="", "", 競技者データ入力シート!V100)</f>
        <v/>
      </c>
      <c r="AF96" s="73" t="str">
        <f>IF(競技者データ入力シート!X100="", "", 競技者データ入力シート!X100)</f>
        <v/>
      </c>
      <c r="AG96" s="76" t="str">
        <f>IF(競技者データ入力シート!Y100="", "", 競技者データ入力シート!Y100)</f>
        <v/>
      </c>
      <c r="AH96" s="73" t="str">
        <f>IF(AI96="", "", IF($L96="男", VLOOKUP(AI96, データ!$B$2:$C$101, 2, FALSE), IF($L96="女", VLOOKUP(AI96, データ!$F$2:$H$101, 2, FALSE), "")))</f>
        <v/>
      </c>
      <c r="AI96" s="76" t="str">
        <f>IF(A96="","",IF(競技者データ入力シート!Z100="", "", 競技者データ入力シート!Z100))</f>
        <v/>
      </c>
      <c r="AJ96" s="76" t="str">
        <f>IF(競技者データ入力シート!AA100="", "", 競技者データ入力シート!AA100)</f>
        <v/>
      </c>
      <c r="AK96" s="76" t="str">
        <f>IF(競技者データ入力シート!AC100="", "", 競技者データ入力シート!AC100)</f>
        <v/>
      </c>
      <c r="AL96" s="76" t="str">
        <f>IF(競技者データ入力シート!AD100="", "", 競技者データ入力シート!AD100)</f>
        <v/>
      </c>
      <c r="AM96" s="73" t="str">
        <f>IF(AN96="", "", IF($L96="男", VLOOKUP(AN96, データ!$B$2:$C$101, 2, FALSE), IF($L96="女", VLOOKUP(AN96, データ!$F$2:$H$101, 2, FALSE), "")))</f>
        <v/>
      </c>
      <c r="AN96" s="76" t="str">
        <f>IF(A96="","",IF(競技者データ入力シート!AE100="", "", 競技者データ入力シート!AE100))</f>
        <v/>
      </c>
      <c r="AO96" s="76" t="str">
        <f>IF(競技者データ入力シート!AF100="", "", 競技者データ入力シート!AF100)</f>
        <v/>
      </c>
      <c r="AP96" s="76" t="str">
        <f>IF(競技者データ入力シート!AH100="", "", 競技者データ入力シート!AH100)</f>
        <v/>
      </c>
      <c r="AQ96" s="76" t="str">
        <f>IF(競技者データ入力シート!AI100="", "", 競技者データ入力シート!AI100)</f>
        <v/>
      </c>
      <c r="AR96" s="75" t="str">
        <f>IF(AS96="", "", IF($L96="男", VLOOKUP(AS96, データ!$B$2:$C$101, 2, FALSE), IF($L96="女", VLOOKUP(AS96, データ!$F$2:$H$101, 2, FALSE), "")))</f>
        <v/>
      </c>
      <c r="AS96" s="76" t="str">
        <f>IF(A96="","",IF(競技者データ入力シート!AJ100="", "", 競技者データ入力シート!AJ100))</f>
        <v/>
      </c>
      <c r="AT96" s="76" t="str">
        <f>IF(競技者データ入力シート!AK100="", "", 競技者データ入力シート!AK100)</f>
        <v/>
      </c>
      <c r="AU96" s="76" t="str">
        <f>IF(競技者データ入力シート!AM100="", "", 競技者データ入力シート!AM100)</f>
        <v/>
      </c>
      <c r="AV96" s="76" t="str">
        <f>IF(競技者データ入力シート!AN100="", "", 競技者データ入力シート!AN100)</f>
        <v/>
      </c>
      <c r="AW96" s="76" t="str">
        <f t="shared" si="19"/>
        <v/>
      </c>
    </row>
    <row r="97" spans="1:49">
      <c r="A97" s="75" t="str">
        <f>競技者データ入力シート!A101</f>
        <v/>
      </c>
      <c r="B97" s="75" t="str">
        <f>IF(競技者データ入力シート!B101="", "", 競技者データ入力シート!B101)</f>
        <v/>
      </c>
      <c r="C97" s="76" t="str">
        <f>IF(競技者データ入力シート!C101="", "", 競技者データ入力シート!C101)</f>
        <v/>
      </c>
      <c r="D97" s="76" t="str">
        <f>IF(競技者データ入力シート!D101="", "", 競技者データ入力シート!D101)</f>
        <v/>
      </c>
      <c r="E97" s="76" t="str">
        <f t="shared" si="15"/>
        <v/>
      </c>
      <c r="F97" s="76" t="str">
        <f t="shared" si="16"/>
        <v/>
      </c>
      <c r="G97" s="76" t="str">
        <f t="shared" si="17"/>
        <v/>
      </c>
      <c r="H97" s="76" t="str">
        <f t="shared" si="18"/>
        <v/>
      </c>
      <c r="I97" s="76" t="str">
        <f>IF(競技者データ入力シート!G101="", "", 競技者データ入力シート!G101)</f>
        <v/>
      </c>
      <c r="J97" s="76" t="str">
        <f>IF(競技者データ入力シート!E101="", "", 競技者データ入力シート!E101)</f>
        <v/>
      </c>
      <c r="K97" s="76" t="str">
        <f>IF(競技者データ入力シート!F101="", "", 競技者データ入力シート!F101)</f>
        <v/>
      </c>
      <c r="L97" s="76" t="str">
        <f>IF(競技者データ入力シート!I101="", "", 競技者データ入力シート!I101)</f>
        <v/>
      </c>
      <c r="M97" s="75" t="str">
        <f>IF(競技者データ入力シート!J101="", "", 競技者データ入力シート!J101)</f>
        <v/>
      </c>
      <c r="N97" s="75" t="str">
        <f>IF(競技者データ入力シート!K101="", "", 競技者データ入力シート!K101)</f>
        <v/>
      </c>
      <c r="O97" s="75" t="str">
        <f>IF(競技者データ入力シート!L101="", "", 競技者データ入力シート!L101)</f>
        <v/>
      </c>
      <c r="P97" s="76" t="str">
        <f>IF(競技者データ入力シート!M101="", "", 競技者データ入力シート!M101)</f>
        <v/>
      </c>
      <c r="Q97" s="75" t="str">
        <f>IF(A97="","",競技者データ入力シート!$U$1)</f>
        <v/>
      </c>
      <c r="R97" s="76" t="str">
        <f>IF(Q97="", "",'大会申込一覧表(印刷して提出)'!$P$6)</f>
        <v/>
      </c>
      <c r="S97" s="76" t="str">
        <f>IF(Q97="", "", '大会申込一覧表(印刷して提出)'!$E$6)</f>
        <v/>
      </c>
      <c r="T97" s="76" t="str">
        <f>IF(Q97="", "", 競技者データ入力シート!#REF!)</f>
        <v/>
      </c>
      <c r="U97" s="76" t="str">
        <f>IF(Q97="", "",'大会申込一覧表(印刷して提出)'!$P$5)</f>
        <v/>
      </c>
      <c r="V97" s="76" t="str">
        <f>IF(競技者データ入力シート!N101="", "", 競技者データ入力シート!N101)</f>
        <v/>
      </c>
      <c r="W97" s="76" t="str">
        <f>IF(競技者データ入力シート!O101="", "", 競技者データ入力シート!O101)</f>
        <v/>
      </c>
      <c r="X97" s="73" t="str">
        <f>IF(Y97="", "", IF($L97="男", VLOOKUP(Y97, データ!$B$2:$C$101, 2, FALSE), IF($L97="女", VLOOKUP(Y97, データ!$F$2:$H$101, 2, FALSE), "")))</f>
        <v/>
      </c>
      <c r="Y97" s="76" t="str">
        <f>IF(A97="","",IF(競技者データ入力シート!P101="", "", 競技者データ入力シート!P101))</f>
        <v/>
      </c>
      <c r="Z97" s="76" t="str">
        <f>IF(競技者データ入力シート!Q101="", "", 競技者データ入力シート!Q101)</f>
        <v/>
      </c>
      <c r="AA97" s="76" t="str">
        <f>IF(競技者データ入力シート!S101="", "", 競技者データ入力シート!S101)</f>
        <v/>
      </c>
      <c r="AB97" s="76" t="str">
        <f>IF(競技者データ入力シート!T101="", "", 競技者データ入力シート!T101)</f>
        <v/>
      </c>
      <c r="AC97" s="73" t="str">
        <f>IF(AD97="", "", IF($L97="男", VLOOKUP(AD97, データ!$B$2:$C$101, 2, FALSE), IF($L97="女", VLOOKUP(AD97, データ!$F$2:$H$101, 2, FALSE), "")))</f>
        <v/>
      </c>
      <c r="AD97" s="76" t="str">
        <f>IF(A97="","",IF(競技者データ入力シート!U101="", "", 競技者データ入力シート!U101))</f>
        <v/>
      </c>
      <c r="AE97" s="76" t="str">
        <f>IF(競技者データ入力シート!V101="", "", 競技者データ入力シート!V101)</f>
        <v/>
      </c>
      <c r="AF97" s="73" t="str">
        <f>IF(競技者データ入力シート!X101="", "", 競技者データ入力シート!X101)</f>
        <v/>
      </c>
      <c r="AG97" s="76" t="str">
        <f>IF(競技者データ入力シート!Y101="", "", 競技者データ入力シート!Y101)</f>
        <v/>
      </c>
      <c r="AH97" s="73" t="str">
        <f>IF(AI97="", "", IF($L97="男", VLOOKUP(AI97, データ!$B$2:$C$101, 2, FALSE), IF($L97="女", VLOOKUP(AI97, データ!$F$2:$H$101, 2, FALSE), "")))</f>
        <v/>
      </c>
      <c r="AI97" s="76" t="str">
        <f>IF(A97="","",IF(競技者データ入力シート!Z101="", "", 競技者データ入力シート!Z101))</f>
        <v/>
      </c>
      <c r="AJ97" s="76" t="str">
        <f>IF(競技者データ入力シート!AA101="", "", 競技者データ入力シート!AA101)</f>
        <v/>
      </c>
      <c r="AK97" s="76" t="str">
        <f>IF(競技者データ入力シート!AC101="", "", 競技者データ入力シート!AC101)</f>
        <v/>
      </c>
      <c r="AL97" s="76" t="str">
        <f>IF(競技者データ入力シート!AD101="", "", 競技者データ入力シート!AD101)</f>
        <v/>
      </c>
      <c r="AM97" s="73" t="str">
        <f>IF(AN97="", "", IF($L97="男", VLOOKUP(AN97, データ!$B$2:$C$101, 2, FALSE), IF($L97="女", VLOOKUP(AN97, データ!$F$2:$H$101, 2, FALSE), "")))</f>
        <v/>
      </c>
      <c r="AN97" s="76" t="str">
        <f>IF(A97="","",IF(競技者データ入力シート!AE101="", "", 競技者データ入力シート!AE101))</f>
        <v/>
      </c>
      <c r="AO97" s="76" t="str">
        <f>IF(競技者データ入力シート!AF101="", "", 競技者データ入力シート!AF101)</f>
        <v/>
      </c>
      <c r="AP97" s="76" t="str">
        <f>IF(競技者データ入力シート!AH101="", "", 競技者データ入力シート!AH101)</f>
        <v/>
      </c>
      <c r="AQ97" s="76" t="str">
        <f>IF(競技者データ入力シート!AI101="", "", 競技者データ入力シート!AI101)</f>
        <v/>
      </c>
      <c r="AR97" s="75" t="str">
        <f>IF(AS97="", "", IF($L97="男", VLOOKUP(AS97, データ!$B$2:$C$101, 2, FALSE), IF($L97="女", VLOOKUP(AS97, データ!$F$2:$H$101, 2, FALSE), "")))</f>
        <v/>
      </c>
      <c r="AS97" s="76" t="str">
        <f>IF(A97="","",IF(競技者データ入力シート!AJ101="", "", 競技者データ入力シート!AJ101))</f>
        <v/>
      </c>
      <c r="AT97" s="76" t="str">
        <f>IF(競技者データ入力シート!AK101="", "", 競技者データ入力シート!AK101)</f>
        <v/>
      </c>
      <c r="AU97" s="76" t="str">
        <f>IF(競技者データ入力シート!AM101="", "", 競技者データ入力シート!AM101)</f>
        <v/>
      </c>
      <c r="AV97" s="76" t="str">
        <f>IF(競技者データ入力シート!AN101="", "", 競技者データ入力シート!AN101)</f>
        <v/>
      </c>
      <c r="AW97" s="76" t="str">
        <f t="shared" si="19"/>
        <v/>
      </c>
    </row>
    <row r="98" spans="1:49">
      <c r="A98" s="75" t="str">
        <f>競技者データ入力シート!A102</f>
        <v/>
      </c>
      <c r="B98" s="75" t="str">
        <f>IF(競技者データ入力シート!B102="", "", 競技者データ入力シート!B102)</f>
        <v/>
      </c>
      <c r="C98" s="76" t="str">
        <f>IF(競技者データ入力シート!C102="", "", 競技者データ入力シート!C102)</f>
        <v/>
      </c>
      <c r="D98" s="76" t="str">
        <f>IF(競技者データ入力シート!D102="", "", 競技者データ入力シート!D102)</f>
        <v/>
      </c>
      <c r="E98" s="76" t="str">
        <f t="shared" si="15"/>
        <v/>
      </c>
      <c r="F98" s="76" t="str">
        <f t="shared" si="16"/>
        <v/>
      </c>
      <c r="G98" s="76" t="str">
        <f t="shared" si="17"/>
        <v/>
      </c>
      <c r="H98" s="76" t="str">
        <f t="shared" si="18"/>
        <v/>
      </c>
      <c r="I98" s="76" t="str">
        <f>IF(競技者データ入力シート!G102="", "", 競技者データ入力シート!G102)</f>
        <v/>
      </c>
      <c r="J98" s="76" t="str">
        <f>IF(競技者データ入力シート!E102="", "", 競技者データ入力シート!E102)</f>
        <v/>
      </c>
      <c r="K98" s="76" t="str">
        <f>IF(競技者データ入力シート!F102="", "", 競技者データ入力シート!F102)</f>
        <v/>
      </c>
      <c r="L98" s="76" t="str">
        <f>IF(競技者データ入力シート!I102="", "", 競技者データ入力シート!I102)</f>
        <v/>
      </c>
      <c r="M98" s="75" t="str">
        <f>IF(競技者データ入力シート!J102="", "", 競技者データ入力シート!J102)</f>
        <v/>
      </c>
      <c r="N98" s="75" t="str">
        <f>IF(競技者データ入力シート!K102="", "", 競技者データ入力シート!K102)</f>
        <v/>
      </c>
      <c r="O98" s="75" t="str">
        <f>IF(競技者データ入力シート!L102="", "", 競技者データ入力シート!L102)</f>
        <v/>
      </c>
      <c r="P98" s="76" t="str">
        <f>IF(競技者データ入力シート!M102="", "", 競技者データ入力シート!M102)</f>
        <v/>
      </c>
      <c r="Q98" s="75" t="str">
        <f>IF(A98="","",競技者データ入力シート!$U$1)</f>
        <v/>
      </c>
      <c r="R98" s="76" t="str">
        <f>IF(Q98="", "",'大会申込一覧表(印刷して提出)'!$P$6)</f>
        <v/>
      </c>
      <c r="S98" s="76" t="str">
        <f>IF(Q98="", "", '大会申込一覧表(印刷して提出)'!$E$6)</f>
        <v/>
      </c>
      <c r="T98" s="76" t="str">
        <f>IF(Q98="", "", 競技者データ入力シート!#REF!)</f>
        <v/>
      </c>
      <c r="U98" s="76" t="str">
        <f>IF(Q98="", "",'大会申込一覧表(印刷して提出)'!$P$5)</f>
        <v/>
      </c>
      <c r="V98" s="76" t="str">
        <f>IF(競技者データ入力シート!N102="", "", 競技者データ入力シート!N102)</f>
        <v/>
      </c>
      <c r="W98" s="76" t="str">
        <f>IF(競技者データ入力シート!O102="", "", 競技者データ入力シート!O102)</f>
        <v/>
      </c>
      <c r="X98" s="73" t="str">
        <f>IF(Y98="", "", IF($L98="男", VLOOKUP(Y98, データ!$B$2:$C$101, 2, FALSE), IF($L98="女", VLOOKUP(Y98, データ!$F$2:$H$101, 2, FALSE), "")))</f>
        <v/>
      </c>
      <c r="Y98" s="76" t="str">
        <f>IF(A98="","",IF(競技者データ入力シート!P102="", "", 競技者データ入力シート!P102))</f>
        <v/>
      </c>
      <c r="Z98" s="76" t="str">
        <f>IF(競技者データ入力シート!Q102="", "", 競技者データ入力シート!Q102)</f>
        <v/>
      </c>
      <c r="AA98" s="76" t="str">
        <f>IF(競技者データ入力シート!S102="", "", 競技者データ入力シート!S102)</f>
        <v/>
      </c>
      <c r="AB98" s="76" t="str">
        <f>IF(競技者データ入力シート!T102="", "", 競技者データ入力シート!T102)</f>
        <v/>
      </c>
      <c r="AC98" s="73" t="str">
        <f>IF(AD98="", "", IF($L98="男", VLOOKUP(AD98, データ!$B$2:$C$101, 2, FALSE), IF($L98="女", VLOOKUP(AD98, データ!$F$2:$H$101, 2, FALSE), "")))</f>
        <v/>
      </c>
      <c r="AD98" s="76" t="str">
        <f>IF(A98="","",IF(競技者データ入力シート!U102="", "", 競技者データ入力シート!U102))</f>
        <v/>
      </c>
      <c r="AE98" s="76" t="str">
        <f>IF(競技者データ入力シート!V102="", "", 競技者データ入力シート!V102)</f>
        <v/>
      </c>
      <c r="AF98" s="73" t="str">
        <f>IF(競技者データ入力シート!X102="", "", 競技者データ入力シート!X102)</f>
        <v/>
      </c>
      <c r="AG98" s="76" t="str">
        <f>IF(競技者データ入力シート!Y102="", "", 競技者データ入力シート!Y102)</f>
        <v/>
      </c>
      <c r="AH98" s="73" t="str">
        <f>IF(AI98="", "", IF($L98="男", VLOOKUP(AI98, データ!$B$2:$C$101, 2, FALSE), IF($L98="女", VLOOKUP(AI98, データ!$F$2:$H$101, 2, FALSE), "")))</f>
        <v/>
      </c>
      <c r="AI98" s="76" t="str">
        <f>IF(A98="","",IF(競技者データ入力シート!Z102="", "", 競技者データ入力シート!Z102))</f>
        <v/>
      </c>
      <c r="AJ98" s="76" t="str">
        <f>IF(競技者データ入力シート!AA102="", "", 競技者データ入力シート!AA102)</f>
        <v/>
      </c>
      <c r="AK98" s="76" t="str">
        <f>IF(競技者データ入力シート!AC102="", "", 競技者データ入力シート!AC102)</f>
        <v/>
      </c>
      <c r="AL98" s="76" t="str">
        <f>IF(競技者データ入力シート!AD102="", "", 競技者データ入力シート!AD102)</f>
        <v/>
      </c>
      <c r="AM98" s="73" t="str">
        <f>IF(AN98="", "", IF($L98="男", VLOOKUP(AN98, データ!$B$2:$C$101, 2, FALSE), IF($L98="女", VLOOKUP(AN98, データ!$F$2:$H$101, 2, FALSE), "")))</f>
        <v/>
      </c>
      <c r="AN98" s="76" t="str">
        <f>IF(A98="","",IF(競技者データ入力シート!AE102="", "", 競技者データ入力シート!AE102))</f>
        <v/>
      </c>
      <c r="AO98" s="76" t="str">
        <f>IF(競技者データ入力シート!AF102="", "", 競技者データ入力シート!AF102)</f>
        <v/>
      </c>
      <c r="AP98" s="76" t="str">
        <f>IF(競技者データ入力シート!AH102="", "", 競技者データ入力シート!AH102)</f>
        <v/>
      </c>
      <c r="AQ98" s="76" t="str">
        <f>IF(競技者データ入力シート!AI102="", "", 競技者データ入力シート!AI102)</f>
        <v/>
      </c>
      <c r="AR98" s="75" t="str">
        <f>IF(AS98="", "", IF($L98="男", VLOOKUP(AS98, データ!$B$2:$C$101, 2, FALSE), IF($L98="女", VLOOKUP(AS98, データ!$F$2:$H$101, 2, FALSE), "")))</f>
        <v/>
      </c>
      <c r="AS98" s="76" t="str">
        <f>IF(A98="","",IF(競技者データ入力シート!AJ102="", "", 競技者データ入力シート!AJ102))</f>
        <v/>
      </c>
      <c r="AT98" s="76" t="str">
        <f>IF(競技者データ入力シート!AK102="", "", 競技者データ入力シート!AK102)</f>
        <v/>
      </c>
      <c r="AU98" s="76" t="str">
        <f>IF(競技者データ入力シート!AM102="", "", 競技者データ入力シート!AM102)</f>
        <v/>
      </c>
      <c r="AV98" s="76" t="str">
        <f>IF(競技者データ入力シート!AN102="", "", 競技者データ入力シート!AN102)</f>
        <v/>
      </c>
      <c r="AW98" s="76" t="str">
        <f t="shared" si="19"/>
        <v/>
      </c>
    </row>
    <row r="99" spans="1:49">
      <c r="A99" s="75" t="str">
        <f>競技者データ入力シート!A103</f>
        <v/>
      </c>
      <c r="B99" s="75" t="str">
        <f>IF(競技者データ入力シート!B103="", "", 競技者データ入力シート!B103)</f>
        <v/>
      </c>
      <c r="C99" s="76" t="str">
        <f>IF(競技者データ入力シート!C103="", "", 競技者データ入力シート!C103)</f>
        <v/>
      </c>
      <c r="D99" s="76" t="str">
        <f>IF(競技者データ入力シート!D103="", "", 競技者データ入力シート!D103)</f>
        <v/>
      </c>
      <c r="E99" s="76" t="str">
        <f t="shared" si="15"/>
        <v/>
      </c>
      <c r="F99" s="76" t="str">
        <f t="shared" si="16"/>
        <v/>
      </c>
      <c r="G99" s="76" t="str">
        <f t="shared" si="17"/>
        <v/>
      </c>
      <c r="H99" s="76" t="str">
        <f t="shared" si="18"/>
        <v/>
      </c>
      <c r="I99" s="76" t="str">
        <f>IF(競技者データ入力シート!G103="", "", 競技者データ入力シート!G103)</f>
        <v/>
      </c>
      <c r="J99" s="76" t="str">
        <f>IF(競技者データ入力シート!E103="", "", 競技者データ入力シート!E103)</f>
        <v/>
      </c>
      <c r="K99" s="76" t="str">
        <f>IF(競技者データ入力シート!F103="", "", 競技者データ入力シート!F103)</f>
        <v/>
      </c>
      <c r="L99" s="76" t="str">
        <f>IF(競技者データ入力シート!I103="", "", 競技者データ入力シート!I103)</f>
        <v/>
      </c>
      <c r="M99" s="75" t="str">
        <f>IF(競技者データ入力シート!J103="", "", 競技者データ入力シート!J103)</f>
        <v/>
      </c>
      <c r="N99" s="75" t="str">
        <f>IF(競技者データ入力シート!K103="", "", 競技者データ入力シート!K103)</f>
        <v/>
      </c>
      <c r="O99" s="75" t="str">
        <f>IF(競技者データ入力シート!L103="", "", 競技者データ入力シート!L103)</f>
        <v/>
      </c>
      <c r="P99" s="76" t="str">
        <f>IF(競技者データ入力シート!M103="", "", 競技者データ入力シート!M103)</f>
        <v/>
      </c>
      <c r="Q99" s="75" t="str">
        <f>IF(A99="","",競技者データ入力シート!$U$1)</f>
        <v/>
      </c>
      <c r="R99" s="76" t="str">
        <f>IF(Q99="", "",'大会申込一覧表(印刷して提出)'!$P$6)</f>
        <v/>
      </c>
      <c r="S99" s="76" t="str">
        <f>IF(Q99="", "", '大会申込一覧表(印刷して提出)'!$E$6)</f>
        <v/>
      </c>
      <c r="T99" s="76" t="str">
        <f>IF(Q99="", "", 競技者データ入力シート!#REF!)</f>
        <v/>
      </c>
      <c r="U99" s="76" t="str">
        <f>IF(Q99="", "",'大会申込一覧表(印刷して提出)'!$P$5)</f>
        <v/>
      </c>
      <c r="V99" s="76" t="str">
        <f>IF(競技者データ入力シート!N103="", "", 競技者データ入力シート!N103)</f>
        <v/>
      </c>
      <c r="W99" s="76" t="str">
        <f>IF(競技者データ入力シート!O103="", "", 競技者データ入力シート!O103)</f>
        <v/>
      </c>
      <c r="X99" s="73" t="str">
        <f>IF(Y99="", "", IF($L99="男", VLOOKUP(Y99, データ!$B$2:$C$101, 2, FALSE), IF($L99="女", VLOOKUP(Y99, データ!$F$2:$H$101, 2, FALSE), "")))</f>
        <v/>
      </c>
      <c r="Y99" s="76" t="str">
        <f>IF(A99="","",IF(競技者データ入力シート!P103="", "", 競技者データ入力シート!P103))</f>
        <v/>
      </c>
      <c r="Z99" s="76" t="str">
        <f>IF(競技者データ入力シート!Q103="", "", 競技者データ入力シート!Q103)</f>
        <v/>
      </c>
      <c r="AA99" s="76" t="str">
        <f>IF(競技者データ入力シート!S103="", "", 競技者データ入力シート!S103)</f>
        <v/>
      </c>
      <c r="AB99" s="76" t="str">
        <f>IF(競技者データ入力シート!T103="", "", 競技者データ入力シート!T103)</f>
        <v/>
      </c>
      <c r="AC99" s="73" t="str">
        <f>IF(AD99="", "", IF($L99="男", VLOOKUP(AD99, データ!$B$2:$C$101, 2, FALSE), IF($L99="女", VLOOKUP(AD99, データ!$F$2:$H$101, 2, FALSE), "")))</f>
        <v/>
      </c>
      <c r="AD99" s="76" t="str">
        <f>IF(A99="","",IF(競技者データ入力シート!U103="", "", 競技者データ入力シート!U103))</f>
        <v/>
      </c>
      <c r="AE99" s="76" t="str">
        <f>IF(競技者データ入力シート!V103="", "", 競技者データ入力シート!V103)</f>
        <v/>
      </c>
      <c r="AF99" s="73" t="str">
        <f>IF(競技者データ入力シート!X103="", "", 競技者データ入力シート!X103)</f>
        <v/>
      </c>
      <c r="AG99" s="76" t="str">
        <f>IF(競技者データ入力シート!Y103="", "", 競技者データ入力シート!Y103)</f>
        <v/>
      </c>
      <c r="AH99" s="73" t="str">
        <f>IF(AI99="", "", IF($L99="男", VLOOKUP(AI99, データ!$B$2:$C$101, 2, FALSE), IF($L99="女", VLOOKUP(AI99, データ!$F$2:$H$101, 2, FALSE), "")))</f>
        <v/>
      </c>
      <c r="AI99" s="76" t="str">
        <f>IF(A99="","",IF(競技者データ入力シート!Z103="", "", 競技者データ入力シート!Z103))</f>
        <v/>
      </c>
      <c r="AJ99" s="76" t="str">
        <f>IF(競技者データ入力シート!AA103="", "", 競技者データ入力シート!AA103)</f>
        <v/>
      </c>
      <c r="AK99" s="76" t="str">
        <f>IF(競技者データ入力シート!AC103="", "", 競技者データ入力シート!AC103)</f>
        <v/>
      </c>
      <c r="AL99" s="76" t="str">
        <f>IF(競技者データ入力シート!AD103="", "", 競技者データ入力シート!AD103)</f>
        <v/>
      </c>
      <c r="AM99" s="73" t="str">
        <f>IF(AN99="", "", IF($L99="男", VLOOKUP(AN99, データ!$B$2:$C$101, 2, FALSE), IF($L99="女", VLOOKUP(AN99, データ!$F$2:$H$101, 2, FALSE), "")))</f>
        <v/>
      </c>
      <c r="AN99" s="76" t="str">
        <f>IF(A99="","",IF(競技者データ入力シート!AE103="", "", 競技者データ入力シート!AE103))</f>
        <v/>
      </c>
      <c r="AO99" s="76" t="str">
        <f>IF(競技者データ入力シート!AF103="", "", 競技者データ入力シート!AF103)</f>
        <v/>
      </c>
      <c r="AP99" s="76" t="str">
        <f>IF(競技者データ入力シート!AH103="", "", 競技者データ入力シート!AH103)</f>
        <v/>
      </c>
      <c r="AQ99" s="76" t="str">
        <f>IF(競技者データ入力シート!AI103="", "", 競技者データ入力シート!AI103)</f>
        <v/>
      </c>
      <c r="AR99" s="75" t="str">
        <f>IF(AS99="", "", IF($L99="男", VLOOKUP(AS99, データ!$B$2:$C$101, 2, FALSE), IF($L99="女", VLOOKUP(AS99, データ!$F$2:$H$101, 2, FALSE), "")))</f>
        <v/>
      </c>
      <c r="AS99" s="76" t="str">
        <f>IF(A99="","",IF(競技者データ入力シート!AJ103="", "", 競技者データ入力シート!AJ103))</f>
        <v/>
      </c>
      <c r="AT99" s="76" t="str">
        <f>IF(競技者データ入力シート!AK103="", "", 競技者データ入力シート!AK103)</f>
        <v/>
      </c>
      <c r="AU99" s="76" t="str">
        <f>IF(競技者データ入力シート!AM103="", "", 競技者データ入力シート!AM103)</f>
        <v/>
      </c>
      <c r="AV99" s="76" t="str">
        <f>IF(競技者データ入力シート!AN103="", "", 競技者データ入力シート!AN103)</f>
        <v/>
      </c>
      <c r="AW99" s="76" t="str">
        <f t="shared" si="19"/>
        <v/>
      </c>
    </row>
    <row r="100" spans="1:49">
      <c r="A100" s="75" t="str">
        <f>競技者データ入力シート!A104</f>
        <v/>
      </c>
      <c r="B100" s="75" t="str">
        <f>IF(競技者データ入力シート!B104="", "", 競技者データ入力シート!B104)</f>
        <v/>
      </c>
      <c r="C100" s="76" t="str">
        <f>IF(競技者データ入力シート!C104="", "", 競技者データ入力シート!C104)</f>
        <v/>
      </c>
      <c r="D100" s="76" t="str">
        <f>IF(競技者データ入力シート!D104="", "", 競技者データ入力シート!D104)</f>
        <v/>
      </c>
      <c r="E100" s="76" t="str">
        <f t="shared" si="15"/>
        <v/>
      </c>
      <c r="F100" s="76" t="str">
        <f t="shared" si="16"/>
        <v/>
      </c>
      <c r="G100" s="76" t="str">
        <f t="shared" si="17"/>
        <v/>
      </c>
      <c r="H100" s="76" t="str">
        <f t="shared" si="18"/>
        <v/>
      </c>
      <c r="I100" s="76" t="str">
        <f>IF(競技者データ入力シート!G104="", "", 競技者データ入力シート!G104)</f>
        <v/>
      </c>
      <c r="J100" s="76" t="str">
        <f>IF(競技者データ入力シート!E104="", "", 競技者データ入力シート!E104)</f>
        <v/>
      </c>
      <c r="K100" s="76" t="str">
        <f>IF(競技者データ入力シート!F104="", "", 競技者データ入力シート!F104)</f>
        <v/>
      </c>
      <c r="L100" s="76" t="str">
        <f>IF(競技者データ入力シート!I104="", "", 競技者データ入力シート!I104)</f>
        <v/>
      </c>
      <c r="M100" s="75" t="str">
        <f>IF(競技者データ入力シート!J104="", "", 競技者データ入力シート!J104)</f>
        <v/>
      </c>
      <c r="N100" s="75" t="str">
        <f>IF(競技者データ入力シート!K104="", "", 競技者データ入力シート!K104)</f>
        <v/>
      </c>
      <c r="O100" s="75" t="str">
        <f>IF(競技者データ入力シート!L104="", "", 競技者データ入力シート!L104)</f>
        <v/>
      </c>
      <c r="P100" s="76" t="str">
        <f>IF(競技者データ入力シート!M104="", "", 競技者データ入力シート!M104)</f>
        <v/>
      </c>
      <c r="Q100" s="75" t="str">
        <f>IF(A100="","",競技者データ入力シート!$U$1)</f>
        <v/>
      </c>
      <c r="R100" s="76" t="str">
        <f>IF(Q100="", "",'大会申込一覧表(印刷して提出)'!$P$6)</f>
        <v/>
      </c>
      <c r="S100" s="76" t="str">
        <f>IF(Q100="", "", '大会申込一覧表(印刷して提出)'!$E$6)</f>
        <v/>
      </c>
      <c r="T100" s="76" t="str">
        <f>IF(Q100="", "", 競技者データ入力シート!#REF!)</f>
        <v/>
      </c>
      <c r="U100" s="76" t="str">
        <f>IF(Q100="", "",'大会申込一覧表(印刷して提出)'!$P$5)</f>
        <v/>
      </c>
      <c r="V100" s="76" t="str">
        <f>IF(競技者データ入力シート!N104="", "", 競技者データ入力シート!N104)</f>
        <v/>
      </c>
      <c r="W100" s="76" t="str">
        <f>IF(競技者データ入力シート!O104="", "", 競技者データ入力シート!O104)</f>
        <v/>
      </c>
      <c r="X100" s="73" t="str">
        <f>IF(Y100="", "", IF($L100="男", VLOOKUP(Y100, データ!$B$2:$C$101, 2, FALSE), IF($L100="女", VLOOKUP(Y100, データ!$F$2:$H$101, 2, FALSE), "")))</f>
        <v/>
      </c>
      <c r="Y100" s="76" t="str">
        <f>IF(A100="","",IF(競技者データ入力シート!P104="", "", 競技者データ入力シート!P104))</f>
        <v/>
      </c>
      <c r="Z100" s="76" t="str">
        <f>IF(競技者データ入力シート!Q104="", "", 競技者データ入力シート!Q104)</f>
        <v/>
      </c>
      <c r="AA100" s="76" t="str">
        <f>IF(競技者データ入力シート!S104="", "", 競技者データ入力シート!S104)</f>
        <v/>
      </c>
      <c r="AB100" s="76" t="str">
        <f>IF(競技者データ入力シート!T104="", "", 競技者データ入力シート!T104)</f>
        <v/>
      </c>
      <c r="AC100" s="73" t="str">
        <f>IF(AD100="", "", IF($L100="男", VLOOKUP(AD100, データ!$B$2:$C$101, 2, FALSE), IF($L100="女", VLOOKUP(AD100, データ!$F$2:$H$101, 2, FALSE), "")))</f>
        <v/>
      </c>
      <c r="AD100" s="76" t="str">
        <f>IF(A100="","",IF(競技者データ入力シート!U104="", "", 競技者データ入力シート!U104))</f>
        <v/>
      </c>
      <c r="AE100" s="76" t="str">
        <f>IF(競技者データ入力シート!V104="", "", 競技者データ入力シート!V104)</f>
        <v/>
      </c>
      <c r="AF100" s="73" t="str">
        <f>IF(競技者データ入力シート!X104="", "", 競技者データ入力シート!X104)</f>
        <v/>
      </c>
      <c r="AG100" s="76" t="str">
        <f>IF(競技者データ入力シート!Y104="", "", 競技者データ入力シート!Y104)</f>
        <v/>
      </c>
      <c r="AH100" s="73" t="str">
        <f>IF(AI100="", "", IF($L100="男", VLOOKUP(AI100, データ!$B$2:$C$101, 2, FALSE), IF($L100="女", VLOOKUP(AI100, データ!$F$2:$H$101, 2, FALSE), "")))</f>
        <v/>
      </c>
      <c r="AI100" s="76" t="str">
        <f>IF(A100="","",IF(競技者データ入力シート!Z104="", "", 競技者データ入力シート!Z104))</f>
        <v/>
      </c>
      <c r="AJ100" s="76" t="str">
        <f>IF(競技者データ入力シート!AA104="", "", 競技者データ入力シート!AA104)</f>
        <v/>
      </c>
      <c r="AK100" s="76" t="str">
        <f>IF(競技者データ入力シート!AC104="", "", 競技者データ入力シート!AC104)</f>
        <v/>
      </c>
      <c r="AL100" s="76" t="str">
        <f>IF(競技者データ入力シート!AD104="", "", 競技者データ入力シート!AD104)</f>
        <v/>
      </c>
      <c r="AM100" s="73" t="str">
        <f>IF(AN100="", "", IF($L100="男", VLOOKUP(AN100, データ!$B$2:$C$101, 2, FALSE), IF($L100="女", VLOOKUP(AN100, データ!$F$2:$H$101, 2, FALSE), "")))</f>
        <v/>
      </c>
      <c r="AN100" s="76" t="str">
        <f>IF(A100="","",IF(競技者データ入力シート!AE104="", "", 競技者データ入力シート!AE104))</f>
        <v/>
      </c>
      <c r="AO100" s="76" t="str">
        <f>IF(競技者データ入力シート!AF104="", "", 競技者データ入力シート!AF104)</f>
        <v/>
      </c>
      <c r="AP100" s="76" t="str">
        <f>IF(競技者データ入力シート!AH104="", "", 競技者データ入力シート!AH104)</f>
        <v/>
      </c>
      <c r="AQ100" s="76" t="str">
        <f>IF(競技者データ入力シート!AI104="", "", 競技者データ入力シート!AI104)</f>
        <v/>
      </c>
      <c r="AR100" s="75" t="str">
        <f>IF(AS100="", "", IF($L100="男", VLOOKUP(AS100, データ!$B$2:$C$101, 2, FALSE), IF($L100="女", VLOOKUP(AS100, データ!$F$2:$H$101, 2, FALSE), "")))</f>
        <v/>
      </c>
      <c r="AS100" s="76" t="str">
        <f>IF(A100="","",IF(競技者データ入力シート!AJ104="", "", 競技者データ入力シート!AJ104))</f>
        <v/>
      </c>
      <c r="AT100" s="76" t="str">
        <f>IF(競技者データ入力シート!AK104="", "", 競技者データ入力シート!AK104)</f>
        <v/>
      </c>
      <c r="AU100" s="76" t="str">
        <f>IF(競技者データ入力シート!AM104="", "", 競技者データ入力シート!AM104)</f>
        <v/>
      </c>
      <c r="AV100" s="76" t="str">
        <f>IF(競技者データ入力シート!AN104="", "", 競技者データ入力シート!AN104)</f>
        <v/>
      </c>
      <c r="AW100" s="76" t="str">
        <f t="shared" si="19"/>
        <v/>
      </c>
    </row>
    <row r="101" spans="1:49">
      <c r="A101" s="75" t="str">
        <f>競技者データ入力シート!A105</f>
        <v/>
      </c>
      <c r="B101" s="75" t="str">
        <f>IF(競技者データ入力シート!B105="", "", 競技者データ入力シート!B105)</f>
        <v/>
      </c>
      <c r="C101" s="76" t="str">
        <f>IF(競技者データ入力シート!C105="", "", 競技者データ入力シート!C105)</f>
        <v/>
      </c>
      <c r="D101" s="76" t="str">
        <f>IF(競技者データ入力シート!D105="", "", 競技者データ入力シート!D105)</f>
        <v/>
      </c>
      <c r="E101" s="76" t="str">
        <f t="shared" si="15"/>
        <v/>
      </c>
      <c r="F101" s="76" t="str">
        <f t="shared" si="16"/>
        <v/>
      </c>
      <c r="G101" s="76" t="str">
        <f t="shared" si="17"/>
        <v/>
      </c>
      <c r="H101" s="76" t="str">
        <f t="shared" si="18"/>
        <v/>
      </c>
      <c r="I101" s="76" t="str">
        <f>IF(競技者データ入力シート!G105="", "", 競技者データ入力シート!G105)</f>
        <v/>
      </c>
      <c r="J101" s="76" t="str">
        <f>IF(競技者データ入力シート!E105="", "", 競技者データ入力シート!E105)</f>
        <v/>
      </c>
      <c r="K101" s="76" t="str">
        <f>IF(競技者データ入力シート!F105="", "", 競技者データ入力シート!F105)</f>
        <v/>
      </c>
      <c r="L101" s="76" t="str">
        <f>IF(競技者データ入力シート!I105="", "", 競技者データ入力シート!I105)</f>
        <v/>
      </c>
      <c r="M101" s="75" t="str">
        <f>IF(競技者データ入力シート!J105="", "", 競技者データ入力シート!J105)</f>
        <v/>
      </c>
      <c r="N101" s="75" t="str">
        <f>IF(競技者データ入力シート!K105="", "", 競技者データ入力シート!K105)</f>
        <v/>
      </c>
      <c r="O101" s="75" t="str">
        <f>IF(競技者データ入力シート!L105="", "", 競技者データ入力シート!L105)</f>
        <v/>
      </c>
      <c r="P101" s="76" t="str">
        <f>IF(競技者データ入力シート!M105="", "", 競技者データ入力シート!M105)</f>
        <v/>
      </c>
      <c r="Q101" s="75" t="str">
        <f>IF(A101="","",競技者データ入力シート!$U$1)</f>
        <v/>
      </c>
      <c r="R101" s="76" t="str">
        <f>IF(Q101="", "",'大会申込一覧表(印刷して提出)'!$P$6)</f>
        <v/>
      </c>
      <c r="S101" s="76" t="str">
        <f>IF(Q101="", "", '大会申込一覧表(印刷して提出)'!$E$6)</f>
        <v/>
      </c>
      <c r="T101" s="76" t="str">
        <f>IF(Q101="", "", 競技者データ入力シート!#REF!)</f>
        <v/>
      </c>
      <c r="U101" s="76" t="str">
        <f>IF(Q101="", "",'大会申込一覧表(印刷して提出)'!$P$5)</f>
        <v/>
      </c>
      <c r="V101" s="76" t="str">
        <f>IF(競技者データ入力シート!N105="", "", 競技者データ入力シート!N105)</f>
        <v/>
      </c>
      <c r="W101" s="76" t="str">
        <f>IF(競技者データ入力シート!O105="", "", 競技者データ入力シート!O105)</f>
        <v/>
      </c>
      <c r="X101" s="73" t="str">
        <f>IF(Y101="", "", IF($L101="男", VLOOKUP(Y101, データ!$B$2:$C$101, 2, FALSE), IF($L101="女", VLOOKUP(Y101, データ!$F$2:$H$101, 2, FALSE), "")))</f>
        <v/>
      </c>
      <c r="Y101" s="76" t="str">
        <f>IF(A101="","",IF(競技者データ入力シート!P105="", "", 競技者データ入力シート!P105))</f>
        <v/>
      </c>
      <c r="Z101" s="76" t="str">
        <f>IF(競技者データ入力シート!Q105="", "", 競技者データ入力シート!Q105)</f>
        <v/>
      </c>
      <c r="AA101" s="76" t="str">
        <f>IF(競技者データ入力シート!S105="", "", 競技者データ入力シート!S105)</f>
        <v/>
      </c>
      <c r="AB101" s="76" t="str">
        <f>IF(競技者データ入力シート!T105="", "", 競技者データ入力シート!T105)</f>
        <v/>
      </c>
      <c r="AC101" s="73" t="str">
        <f>IF(AD101="", "", IF($L101="男", VLOOKUP(AD101, データ!$B$2:$C$101, 2, FALSE), IF($L101="女", VLOOKUP(AD101, データ!$F$2:$H$101, 2, FALSE), "")))</f>
        <v/>
      </c>
      <c r="AD101" s="76" t="str">
        <f>IF(A101="","",IF(競技者データ入力シート!U105="", "", 競技者データ入力シート!U105))</f>
        <v/>
      </c>
      <c r="AE101" s="76" t="str">
        <f>IF(競技者データ入力シート!V105="", "", 競技者データ入力シート!V105)</f>
        <v/>
      </c>
      <c r="AF101" s="73" t="str">
        <f>IF(競技者データ入力シート!X105="", "", 競技者データ入力シート!X105)</f>
        <v/>
      </c>
      <c r="AG101" s="76" t="str">
        <f>IF(競技者データ入力シート!Y105="", "", 競技者データ入力シート!Y105)</f>
        <v/>
      </c>
      <c r="AH101" s="73" t="str">
        <f>IF(AI101="", "", IF($L101="男", VLOOKUP(AI101, データ!$B$2:$C$101, 2, FALSE), IF($L101="女", VLOOKUP(AI101, データ!$F$2:$H$101, 2, FALSE), "")))</f>
        <v/>
      </c>
      <c r="AI101" s="76" t="str">
        <f>IF(A101="","",IF(競技者データ入力シート!Z105="", "", 競技者データ入力シート!Z105))</f>
        <v/>
      </c>
      <c r="AJ101" s="76" t="str">
        <f>IF(競技者データ入力シート!AA105="", "", 競技者データ入力シート!AA105)</f>
        <v/>
      </c>
      <c r="AK101" s="76" t="str">
        <f>IF(競技者データ入力シート!AC105="", "", 競技者データ入力シート!AC105)</f>
        <v/>
      </c>
      <c r="AL101" s="76" t="str">
        <f>IF(競技者データ入力シート!AD105="", "", 競技者データ入力シート!AD105)</f>
        <v/>
      </c>
      <c r="AM101" s="73" t="str">
        <f>IF(AN101="", "", IF($L101="男", VLOOKUP(AN101, データ!$B$2:$C$101, 2, FALSE), IF($L101="女", VLOOKUP(AN101, データ!$F$2:$H$101, 2, FALSE), "")))</f>
        <v/>
      </c>
      <c r="AN101" s="76" t="str">
        <f>IF(A101="","",IF(競技者データ入力シート!AE105="", "", 競技者データ入力シート!AE105))</f>
        <v/>
      </c>
      <c r="AO101" s="76" t="str">
        <f>IF(競技者データ入力シート!AF105="", "", 競技者データ入力シート!AF105)</f>
        <v/>
      </c>
      <c r="AP101" s="76" t="str">
        <f>IF(競技者データ入力シート!AH105="", "", 競技者データ入力シート!AH105)</f>
        <v/>
      </c>
      <c r="AQ101" s="76" t="str">
        <f>IF(競技者データ入力シート!AI105="", "", 競技者データ入力シート!AI105)</f>
        <v/>
      </c>
      <c r="AR101" s="75" t="str">
        <f>IF(AS101="", "", IF($L101="男", VLOOKUP(AS101, データ!$B$2:$C$101, 2, FALSE), IF($L101="女", VLOOKUP(AS101, データ!$F$2:$H$101, 2, FALSE), "")))</f>
        <v/>
      </c>
      <c r="AS101" s="76" t="str">
        <f>IF(A101="","",IF(競技者データ入力シート!AJ105="", "", 競技者データ入力シート!AJ105))</f>
        <v/>
      </c>
      <c r="AT101" s="76" t="str">
        <f>IF(競技者データ入力シート!AK105="", "", 競技者データ入力シート!AK105)</f>
        <v/>
      </c>
      <c r="AU101" s="76" t="str">
        <f>IF(競技者データ入力シート!AM105="", "", 競技者データ入力シート!AM105)</f>
        <v/>
      </c>
      <c r="AV101" s="76" t="str">
        <f>IF(競技者データ入力シート!AN105="", "", 競技者データ入力シート!AN105)</f>
        <v/>
      </c>
      <c r="AW101" s="76" t="str">
        <f t="shared" si="19"/>
        <v/>
      </c>
    </row>
    <row r="102" spans="1:49">
      <c r="A102" s="75" t="str">
        <f>競技者データ入力シート!A106</f>
        <v/>
      </c>
      <c r="B102" s="75" t="str">
        <f>IF(競技者データ入力シート!B106="", "", 競技者データ入力シート!B106)</f>
        <v/>
      </c>
      <c r="C102" s="76" t="str">
        <f>IF(競技者データ入力シート!C106="", "", 競技者データ入力シート!C106)</f>
        <v/>
      </c>
      <c r="D102" s="76" t="str">
        <f>IF(競技者データ入力シート!D106="", "", 競技者データ入力シート!D106)</f>
        <v/>
      </c>
      <c r="E102" s="76" t="str">
        <f t="shared" si="15"/>
        <v/>
      </c>
      <c r="F102" s="76" t="str">
        <f t="shared" si="16"/>
        <v/>
      </c>
      <c r="G102" s="76" t="str">
        <f t="shared" si="17"/>
        <v/>
      </c>
      <c r="H102" s="76" t="str">
        <f t="shared" si="18"/>
        <v/>
      </c>
      <c r="I102" s="76" t="str">
        <f>IF(競技者データ入力シート!G106="", "", 競技者データ入力シート!G106)</f>
        <v/>
      </c>
      <c r="J102" s="76" t="str">
        <f>IF(競技者データ入力シート!E106="", "", 競技者データ入力シート!E106)</f>
        <v/>
      </c>
      <c r="K102" s="76" t="str">
        <f>IF(競技者データ入力シート!F106="", "", 競技者データ入力シート!F106)</f>
        <v/>
      </c>
      <c r="L102" s="76" t="str">
        <f>IF(競技者データ入力シート!I106="", "", 競技者データ入力シート!I106)</f>
        <v/>
      </c>
      <c r="M102" s="75" t="str">
        <f>IF(競技者データ入力シート!J106="", "", 競技者データ入力シート!J106)</f>
        <v/>
      </c>
      <c r="N102" s="75" t="str">
        <f>IF(競技者データ入力シート!K106="", "", 競技者データ入力シート!K106)</f>
        <v/>
      </c>
      <c r="O102" s="75" t="str">
        <f>IF(競技者データ入力シート!L106="", "", 競技者データ入力シート!L106)</f>
        <v/>
      </c>
      <c r="P102" s="76" t="str">
        <f>IF(競技者データ入力シート!M106="", "", 競技者データ入力シート!M106)</f>
        <v/>
      </c>
      <c r="Q102" s="75" t="str">
        <f>IF(A102="","",競技者データ入力シート!$U$1)</f>
        <v/>
      </c>
      <c r="R102" s="76" t="str">
        <f>IF(Q102="", "",'大会申込一覧表(印刷して提出)'!$P$6)</f>
        <v/>
      </c>
      <c r="S102" s="76" t="str">
        <f>IF(Q102="", "", '大会申込一覧表(印刷して提出)'!$E$6)</f>
        <v/>
      </c>
      <c r="T102" s="76" t="str">
        <f>IF(Q102="", "", 競技者データ入力シート!#REF!)</f>
        <v/>
      </c>
      <c r="U102" s="76" t="str">
        <f>IF(Q102="", "",'大会申込一覧表(印刷して提出)'!$P$5)</f>
        <v/>
      </c>
      <c r="V102" s="76" t="str">
        <f>IF(競技者データ入力シート!N106="", "", 競技者データ入力シート!N106)</f>
        <v/>
      </c>
      <c r="W102" s="76" t="str">
        <f>IF(競技者データ入力シート!O106="", "", 競技者データ入力シート!O106)</f>
        <v/>
      </c>
      <c r="X102" s="73" t="str">
        <f>IF(Y102="", "", IF($L102="男", VLOOKUP(Y102, データ!$B$2:$C$101, 2, FALSE), IF($L102="女", VLOOKUP(Y102, データ!$F$2:$H$101, 2, FALSE), "")))</f>
        <v/>
      </c>
      <c r="Y102" s="76" t="str">
        <f>IF(A102="","",IF(競技者データ入力シート!P106="", "", 競技者データ入力シート!P106))</f>
        <v/>
      </c>
      <c r="Z102" s="76" t="str">
        <f>IF(競技者データ入力シート!Q106="", "", 競技者データ入力シート!Q106)</f>
        <v/>
      </c>
      <c r="AA102" s="76" t="str">
        <f>IF(競技者データ入力シート!S106="", "", 競技者データ入力シート!S106)</f>
        <v/>
      </c>
      <c r="AB102" s="76" t="str">
        <f>IF(競技者データ入力シート!T106="", "", 競技者データ入力シート!T106)</f>
        <v/>
      </c>
      <c r="AC102" s="73" t="str">
        <f>IF(AD102="", "", IF($L102="男", VLOOKUP(AD102, データ!$B$2:$C$101, 2, FALSE), IF($L102="女", VLOOKUP(AD102, データ!$F$2:$H$101, 2, FALSE), "")))</f>
        <v/>
      </c>
      <c r="AD102" s="76" t="str">
        <f>IF(A102="","",IF(競技者データ入力シート!U106="", "", 競技者データ入力シート!U106))</f>
        <v/>
      </c>
      <c r="AE102" s="76" t="str">
        <f>IF(競技者データ入力シート!V106="", "", 競技者データ入力シート!V106)</f>
        <v/>
      </c>
      <c r="AF102" s="73" t="str">
        <f>IF(競技者データ入力シート!X106="", "", 競技者データ入力シート!X106)</f>
        <v/>
      </c>
      <c r="AG102" s="76" t="str">
        <f>IF(競技者データ入力シート!Y106="", "", 競技者データ入力シート!Y106)</f>
        <v/>
      </c>
      <c r="AH102" s="73" t="str">
        <f>IF(AI102="", "", IF($L102="男", VLOOKUP(AI102, データ!$B$2:$C$101, 2, FALSE), IF($L102="女", VLOOKUP(AI102, データ!$F$2:$H$101, 2, FALSE), "")))</f>
        <v/>
      </c>
      <c r="AI102" s="76" t="str">
        <f>IF(A102="","",IF(競技者データ入力シート!Z106="", "", 競技者データ入力シート!Z106))</f>
        <v/>
      </c>
      <c r="AJ102" s="76" t="str">
        <f>IF(競技者データ入力シート!AA106="", "", 競技者データ入力シート!AA106)</f>
        <v/>
      </c>
      <c r="AK102" s="76" t="str">
        <f>IF(競技者データ入力シート!AC106="", "", 競技者データ入力シート!AC106)</f>
        <v/>
      </c>
      <c r="AL102" s="76" t="str">
        <f>IF(競技者データ入力シート!AD106="", "", 競技者データ入力シート!AD106)</f>
        <v/>
      </c>
      <c r="AM102" s="73" t="str">
        <f>IF(AN102="", "", IF($L102="男", VLOOKUP(AN102, データ!$B$2:$C$101, 2, FALSE), IF($L102="女", VLOOKUP(AN102, データ!$F$2:$H$101, 2, FALSE), "")))</f>
        <v/>
      </c>
      <c r="AN102" s="76" t="str">
        <f>IF(A102="","",IF(競技者データ入力シート!AE106="", "", 競技者データ入力シート!AE106))</f>
        <v/>
      </c>
      <c r="AO102" s="76" t="str">
        <f>IF(競技者データ入力シート!AF106="", "", 競技者データ入力シート!AF106)</f>
        <v/>
      </c>
      <c r="AP102" s="76" t="str">
        <f>IF(競技者データ入力シート!AH106="", "", 競技者データ入力シート!AH106)</f>
        <v/>
      </c>
      <c r="AQ102" s="76" t="str">
        <f>IF(競技者データ入力シート!AI106="", "", 競技者データ入力シート!AI106)</f>
        <v/>
      </c>
      <c r="AR102" s="75" t="str">
        <f>IF(AS102="", "", IF($L102="男", VLOOKUP(AS102, データ!$B$2:$C$101, 2, FALSE), IF($L102="女", VLOOKUP(AS102, データ!$F$2:$H$101, 2, FALSE), "")))</f>
        <v/>
      </c>
      <c r="AS102" s="76" t="str">
        <f>IF(A102="","",IF(競技者データ入力シート!AJ106="", "", 競技者データ入力シート!AJ106))</f>
        <v/>
      </c>
      <c r="AT102" s="76" t="str">
        <f>IF(競技者データ入力シート!AK106="", "", 競技者データ入力シート!AK106)</f>
        <v/>
      </c>
      <c r="AU102" s="76" t="str">
        <f>IF(競技者データ入力シート!AM106="", "", 競技者データ入力シート!AM106)</f>
        <v/>
      </c>
      <c r="AV102" s="76" t="str">
        <f>IF(競技者データ入力シート!AN106="", "", 競技者データ入力シート!AN106)</f>
        <v/>
      </c>
      <c r="AW102" s="76" t="str">
        <f t="shared" si="19"/>
        <v/>
      </c>
    </row>
    <row r="103" spans="1:49">
      <c r="A103" s="75"/>
      <c r="B103" s="75"/>
      <c r="C103" s="76"/>
      <c r="D103" s="76"/>
      <c r="E103" s="76"/>
      <c r="F103" s="76"/>
      <c r="G103" s="76"/>
      <c r="H103" s="76"/>
      <c r="I103" s="76"/>
      <c r="J103" s="76"/>
      <c r="K103" s="76"/>
      <c r="L103" s="76"/>
      <c r="M103" s="75"/>
      <c r="N103" s="75"/>
      <c r="O103" s="75"/>
      <c r="P103" s="76"/>
      <c r="Q103" s="75"/>
      <c r="R103" s="76"/>
      <c r="S103" s="76"/>
      <c r="T103" s="76"/>
      <c r="U103" s="76"/>
      <c r="V103" s="76"/>
      <c r="W103" s="76"/>
      <c r="Y103" s="76"/>
      <c r="Z103" s="76"/>
      <c r="AA103" s="76"/>
      <c r="AB103" s="76"/>
      <c r="AD103" s="76"/>
      <c r="AE103" s="76"/>
      <c r="AG103" s="76"/>
      <c r="AI103" s="76"/>
      <c r="AJ103" s="76"/>
      <c r="AK103" s="76"/>
      <c r="AL103" s="76"/>
      <c r="AN103" s="76"/>
      <c r="AO103" s="76"/>
      <c r="AP103" s="76"/>
      <c r="AQ103" s="76"/>
      <c r="AR103" s="75"/>
      <c r="AS103" s="76"/>
      <c r="AT103" s="76"/>
      <c r="AU103" s="76"/>
      <c r="AV103" s="76"/>
      <c r="AW103" s="76"/>
    </row>
    <row r="139" spans="1:49">
      <c r="A139" s="73">
        <v>1</v>
      </c>
      <c r="B139" s="73">
        <v>2</v>
      </c>
      <c r="C139" s="73">
        <v>3</v>
      </c>
      <c r="D139" s="73">
        <v>4</v>
      </c>
      <c r="E139" s="73">
        <v>5</v>
      </c>
      <c r="F139" s="73">
        <v>6</v>
      </c>
      <c r="G139" s="73">
        <v>7</v>
      </c>
      <c r="H139" s="73">
        <v>8</v>
      </c>
      <c r="I139" s="73">
        <v>9</v>
      </c>
      <c r="J139" s="73">
        <v>9</v>
      </c>
      <c r="K139" s="73">
        <v>10</v>
      </c>
      <c r="L139" s="73">
        <v>11</v>
      </c>
      <c r="M139" s="73">
        <v>12</v>
      </c>
      <c r="N139" s="73">
        <v>13</v>
      </c>
      <c r="O139" s="73">
        <v>14</v>
      </c>
      <c r="P139" s="73">
        <v>15</v>
      </c>
      <c r="Q139" s="73">
        <v>16</v>
      </c>
      <c r="R139" s="73">
        <v>17</v>
      </c>
      <c r="S139" s="73">
        <v>18</v>
      </c>
      <c r="T139" s="73">
        <v>19</v>
      </c>
      <c r="U139" s="73">
        <v>19</v>
      </c>
      <c r="V139" s="73">
        <v>20</v>
      </c>
      <c r="X139" s="73">
        <v>21</v>
      </c>
      <c r="Y139" s="73">
        <v>22</v>
      </c>
      <c r="Z139" s="73">
        <v>23</v>
      </c>
      <c r="AA139" s="73">
        <v>24</v>
      </c>
      <c r="AB139" s="73">
        <v>25</v>
      </c>
      <c r="AC139" s="73">
        <v>26</v>
      </c>
      <c r="AD139" s="73">
        <v>27</v>
      </c>
      <c r="AE139" s="73">
        <v>28</v>
      </c>
      <c r="AF139" s="73">
        <v>29</v>
      </c>
      <c r="AG139" s="73">
        <v>30</v>
      </c>
      <c r="AH139" s="73">
        <v>31</v>
      </c>
      <c r="AI139" s="73">
        <v>32</v>
      </c>
      <c r="AJ139" s="73">
        <v>33</v>
      </c>
      <c r="AK139" s="73">
        <v>34</v>
      </c>
      <c r="AL139" s="73">
        <v>35</v>
      </c>
      <c r="AM139" s="73">
        <v>36</v>
      </c>
      <c r="AN139" s="73">
        <v>37</v>
      </c>
      <c r="AO139" s="73">
        <v>38</v>
      </c>
      <c r="AP139" s="73">
        <v>39</v>
      </c>
      <c r="AQ139" s="73">
        <v>40</v>
      </c>
      <c r="AR139" s="73">
        <v>41</v>
      </c>
      <c r="AS139" s="73">
        <v>42</v>
      </c>
      <c r="AT139" s="73">
        <v>43</v>
      </c>
      <c r="AU139" s="73">
        <v>44</v>
      </c>
      <c r="AV139" s="73">
        <v>45</v>
      </c>
      <c r="AW139" s="73">
        <v>46</v>
      </c>
    </row>
  </sheetData>
  <mergeCells count="45">
    <mergeCell ref="P1:P2"/>
    <mergeCell ref="A1:A2"/>
    <mergeCell ref="B1:B2"/>
    <mergeCell ref="C1:D1"/>
    <mergeCell ref="E1:F1"/>
    <mergeCell ref="G1:H1"/>
    <mergeCell ref="I1:I2"/>
    <mergeCell ref="J1:K1"/>
    <mergeCell ref="L1:L2"/>
    <mergeCell ref="M1:M2"/>
    <mergeCell ref="N1:N2"/>
    <mergeCell ref="O1:O2"/>
    <mergeCell ref="AB1:AB2"/>
    <mergeCell ref="Q1:Q2"/>
    <mergeCell ref="R1:R2"/>
    <mergeCell ref="S1:S2"/>
    <mergeCell ref="T1:T2"/>
    <mergeCell ref="U1:U2"/>
    <mergeCell ref="V1:V2"/>
    <mergeCell ref="W1:W2"/>
    <mergeCell ref="X1:X2"/>
    <mergeCell ref="Y1:Y2"/>
    <mergeCell ref="Z1:Z2"/>
    <mergeCell ref="AA1:AA2"/>
    <mergeCell ref="AN1:AN2"/>
    <mergeCell ref="AC1:AC2"/>
    <mergeCell ref="AD1:AD2"/>
    <mergeCell ref="AE1:AE2"/>
    <mergeCell ref="AF1:AF2"/>
    <mergeCell ref="AG1:AG2"/>
    <mergeCell ref="AH1:AH2"/>
    <mergeCell ref="AI1:AI2"/>
    <mergeCell ref="AJ1:AJ2"/>
    <mergeCell ref="AK1:AK2"/>
    <mergeCell ref="AL1:AL2"/>
    <mergeCell ref="AM1:AM2"/>
    <mergeCell ref="AU1:AU2"/>
    <mergeCell ref="AV1:AV2"/>
    <mergeCell ref="AW1:AW2"/>
    <mergeCell ref="AO1:AO2"/>
    <mergeCell ref="AP1:AP2"/>
    <mergeCell ref="AQ1:AQ2"/>
    <mergeCell ref="AR1:AR2"/>
    <mergeCell ref="AS1:AS2"/>
    <mergeCell ref="AT1:AT2"/>
  </mergeCells>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X371"/>
  <sheetViews>
    <sheetView workbookViewId="0">
      <pane ySplit="1" topLeftCell="A2" activePane="bottomLeft" state="frozen"/>
      <selection pane="bottomLeft" activeCell="X150" sqref="X150"/>
    </sheetView>
  </sheetViews>
  <sheetFormatPr defaultRowHeight="13.5"/>
  <cols>
    <col min="1" max="1" width="18.625" style="13" bestFit="1" customWidth="1"/>
    <col min="2" max="2" width="13.875" style="13" bestFit="1" customWidth="1"/>
    <col min="3" max="3" width="6" style="14" bestFit="1" customWidth="1"/>
    <col min="4" max="4" width="4.5" style="14" bestFit="1" customWidth="1"/>
    <col min="5" max="5" width="18.625" style="13" bestFit="1" customWidth="1"/>
    <col min="6" max="6" width="13.875" style="13" bestFit="1" customWidth="1"/>
    <col min="7" max="7" width="6" style="14" bestFit="1" customWidth="1"/>
    <col min="8" max="8" width="4.5" style="14" bestFit="1" customWidth="1"/>
    <col min="9" max="9" width="1.25" customWidth="1"/>
    <col min="10" max="10" width="7.125" style="6" bestFit="1" customWidth="1"/>
    <col min="11" max="11" width="6.25" style="6" bestFit="1" customWidth="1"/>
    <col min="12" max="12" width="1.25" customWidth="1"/>
    <col min="13" max="13" width="5.25" style="6" bestFit="1" customWidth="1"/>
    <col min="14" max="14" width="6.25" style="6" bestFit="1" customWidth="1"/>
    <col min="15" max="15" width="1.25" customWidth="1"/>
    <col min="16" max="16" width="8.25" style="6" bestFit="1" customWidth="1"/>
    <col min="17" max="17" width="14.875" bestFit="1" customWidth="1"/>
    <col min="18" max="18" width="8.375" bestFit="1" customWidth="1"/>
    <col min="19" max="19" width="13.875" bestFit="1" customWidth="1"/>
    <col min="20" max="20" width="8.375" bestFit="1" customWidth="1"/>
    <col min="21" max="21" width="13.875" bestFit="1" customWidth="1"/>
    <col min="22" max="22" width="1.25" customWidth="1"/>
    <col min="23" max="23" width="5.25" style="6" bestFit="1" customWidth="1"/>
    <col min="24" max="24" width="12.25" style="103" bestFit="1" customWidth="1"/>
  </cols>
  <sheetData>
    <row r="1" spans="1:24" ht="22.5">
      <c r="A1" s="1" t="s">
        <v>0</v>
      </c>
      <c r="B1" s="1" t="s">
        <v>1</v>
      </c>
      <c r="C1" s="2" t="s">
        <v>2</v>
      </c>
      <c r="D1" s="2" t="s">
        <v>3</v>
      </c>
      <c r="E1" s="3" t="s">
        <v>4</v>
      </c>
      <c r="F1" s="3" t="s">
        <v>1</v>
      </c>
      <c r="G1" s="4" t="s">
        <v>2</v>
      </c>
      <c r="H1" s="4" t="s">
        <v>3</v>
      </c>
      <c r="J1" s="5" t="s">
        <v>5</v>
      </c>
      <c r="K1" s="5" t="s">
        <v>6</v>
      </c>
      <c r="L1" s="6"/>
      <c r="M1" s="7" t="s">
        <v>7</v>
      </c>
      <c r="N1" s="7" t="s">
        <v>8</v>
      </c>
      <c r="P1" s="89" t="s">
        <v>9</v>
      </c>
      <c r="Q1" s="8" t="s">
        <v>10</v>
      </c>
      <c r="R1" s="9" t="s">
        <v>11</v>
      </c>
      <c r="S1" s="9" t="s">
        <v>12</v>
      </c>
      <c r="T1" s="10" t="s">
        <v>13</v>
      </c>
      <c r="U1" s="10" t="s">
        <v>14</v>
      </c>
      <c r="W1" s="95" t="s">
        <v>318</v>
      </c>
      <c r="X1" s="105" t="s">
        <v>319</v>
      </c>
    </row>
    <row r="2" spans="1:24">
      <c r="A2" s="11" t="s">
        <v>15</v>
      </c>
      <c r="B2" s="11" t="s">
        <v>15</v>
      </c>
      <c r="C2" s="90">
        <v>1</v>
      </c>
      <c r="D2" s="90">
        <v>1</v>
      </c>
      <c r="E2" s="11" t="s">
        <v>16</v>
      </c>
      <c r="F2" s="11" t="s">
        <v>16</v>
      </c>
      <c r="G2" s="90">
        <v>2</v>
      </c>
      <c r="H2" s="90">
        <v>1</v>
      </c>
      <c r="I2" s="11"/>
      <c r="J2" s="11" t="s">
        <v>17</v>
      </c>
      <c r="K2" s="90">
        <v>1</v>
      </c>
      <c r="L2" s="12"/>
      <c r="M2" s="12" t="s">
        <v>18</v>
      </c>
      <c r="N2" s="12"/>
      <c r="O2" s="12"/>
      <c r="P2" s="90">
        <v>1</v>
      </c>
      <c r="Q2" s="11" t="s">
        <v>15</v>
      </c>
      <c r="R2" s="14">
        <v>24</v>
      </c>
      <c r="S2" s="12" t="s">
        <v>19</v>
      </c>
      <c r="T2" s="14">
        <v>25</v>
      </c>
      <c r="U2" s="12" t="s">
        <v>20</v>
      </c>
      <c r="W2" s="96">
        <v>101</v>
      </c>
      <c r="X2" s="106" t="s">
        <v>320</v>
      </c>
    </row>
    <row r="3" spans="1:24">
      <c r="A3" s="12" t="s">
        <v>21</v>
      </c>
      <c r="B3" s="12" t="s">
        <v>21</v>
      </c>
      <c r="C3" s="14">
        <v>7</v>
      </c>
      <c r="D3" s="14">
        <v>1</v>
      </c>
      <c r="E3" s="12" t="s">
        <v>22</v>
      </c>
      <c r="F3" s="12" t="s">
        <v>22</v>
      </c>
      <c r="G3" s="14">
        <v>8</v>
      </c>
      <c r="H3" s="14">
        <v>1</v>
      </c>
      <c r="I3" s="11"/>
      <c r="J3" s="11" t="s">
        <v>23</v>
      </c>
      <c r="K3" s="90">
        <v>2</v>
      </c>
      <c r="L3" s="12"/>
      <c r="M3" s="12" t="s">
        <v>24</v>
      </c>
      <c r="N3" s="12"/>
      <c r="O3" s="12"/>
      <c r="P3" s="14">
        <v>2</v>
      </c>
      <c r="Q3" s="12" t="s">
        <v>16</v>
      </c>
      <c r="R3" s="90">
        <v>28</v>
      </c>
      <c r="S3" s="12" t="s">
        <v>25</v>
      </c>
      <c r="T3" s="90">
        <v>29</v>
      </c>
      <c r="U3" s="12" t="s">
        <v>26</v>
      </c>
      <c r="W3" s="96">
        <v>201</v>
      </c>
      <c r="X3" s="106" t="s">
        <v>321</v>
      </c>
    </row>
    <row r="4" spans="1:24">
      <c r="A4" s="12" t="s">
        <v>27</v>
      </c>
      <c r="B4" s="12" t="s">
        <v>27</v>
      </c>
      <c r="C4" s="90">
        <v>13</v>
      </c>
      <c r="D4" s="90">
        <v>3</v>
      </c>
      <c r="E4" s="12" t="s">
        <v>28</v>
      </c>
      <c r="F4" s="12" t="s">
        <v>28</v>
      </c>
      <c r="G4" s="90">
        <v>14</v>
      </c>
      <c r="H4" s="90">
        <v>3</v>
      </c>
      <c r="I4" s="11"/>
      <c r="J4" s="11" t="s">
        <v>29</v>
      </c>
      <c r="K4" s="90">
        <v>3</v>
      </c>
      <c r="L4" s="12"/>
      <c r="M4" s="12" t="s">
        <v>30</v>
      </c>
      <c r="N4" s="12"/>
      <c r="O4" s="12"/>
      <c r="P4" s="14">
        <v>3</v>
      </c>
      <c r="Q4" s="12" t="s">
        <v>31</v>
      </c>
      <c r="R4" s="90">
        <v>26</v>
      </c>
      <c r="S4" s="11" t="s">
        <v>32</v>
      </c>
      <c r="T4" s="14">
        <v>27</v>
      </c>
      <c r="U4" s="12" t="s">
        <v>33</v>
      </c>
      <c r="W4" s="96">
        <v>202</v>
      </c>
      <c r="X4" s="106" t="s">
        <v>322</v>
      </c>
    </row>
    <row r="5" spans="1:24">
      <c r="A5" s="11" t="s">
        <v>34</v>
      </c>
      <c r="B5" s="11" t="s">
        <v>34</v>
      </c>
      <c r="C5" s="90">
        <v>19</v>
      </c>
      <c r="D5" s="90">
        <v>3</v>
      </c>
      <c r="E5" s="11" t="s">
        <v>35</v>
      </c>
      <c r="F5" s="11" t="s">
        <v>35</v>
      </c>
      <c r="G5" s="90">
        <v>17</v>
      </c>
      <c r="H5" s="90">
        <v>3</v>
      </c>
      <c r="I5" s="11"/>
      <c r="J5" s="11" t="s">
        <v>36</v>
      </c>
      <c r="K5" s="90">
        <v>4</v>
      </c>
      <c r="L5" s="12"/>
      <c r="M5" s="12" t="s">
        <v>37</v>
      </c>
      <c r="N5" s="12"/>
      <c r="O5" s="12"/>
      <c r="P5" s="14">
        <v>4</v>
      </c>
      <c r="Q5" s="12" t="s">
        <v>38</v>
      </c>
      <c r="R5" s="12"/>
      <c r="S5" s="12"/>
      <c r="T5" s="12"/>
      <c r="U5" s="12"/>
      <c r="W5" s="96">
        <v>203</v>
      </c>
      <c r="X5" s="106" t="s">
        <v>323</v>
      </c>
    </row>
    <row r="6" spans="1:24">
      <c r="A6" s="11" t="s">
        <v>39</v>
      </c>
      <c r="B6" s="11" t="s">
        <v>40</v>
      </c>
      <c r="C6" s="14">
        <v>22</v>
      </c>
      <c r="D6" s="14">
        <v>1</v>
      </c>
      <c r="E6" s="11" t="s">
        <v>41</v>
      </c>
      <c r="F6" s="11" t="s">
        <v>42</v>
      </c>
      <c r="G6" s="14">
        <v>20</v>
      </c>
      <c r="H6" s="14">
        <v>1</v>
      </c>
      <c r="I6" s="12"/>
      <c r="J6" s="11" t="s">
        <v>43</v>
      </c>
      <c r="K6" s="90">
        <v>5</v>
      </c>
      <c r="L6" s="12"/>
      <c r="M6" s="12" t="s">
        <v>44</v>
      </c>
      <c r="N6" s="12"/>
      <c r="O6" s="12"/>
      <c r="P6" s="14">
        <v>5</v>
      </c>
      <c r="Q6" s="12" t="s">
        <v>45</v>
      </c>
      <c r="R6" s="12"/>
      <c r="S6" s="12"/>
      <c r="T6" s="12"/>
      <c r="U6" s="12"/>
      <c r="W6" s="96">
        <v>204</v>
      </c>
      <c r="X6" s="106" t="s">
        <v>324</v>
      </c>
    </row>
    <row r="7" spans="1:24">
      <c r="A7" s="11" t="s">
        <v>19</v>
      </c>
      <c r="B7" s="11" t="s">
        <v>19</v>
      </c>
      <c r="C7" s="14">
        <v>24</v>
      </c>
      <c r="D7" s="14">
        <v>4</v>
      </c>
      <c r="E7" s="11" t="s">
        <v>20</v>
      </c>
      <c r="F7" s="11" t="s">
        <v>20</v>
      </c>
      <c r="G7" s="14">
        <v>25</v>
      </c>
      <c r="H7" s="14">
        <v>4</v>
      </c>
      <c r="I7" s="12"/>
      <c r="J7" s="12" t="s">
        <v>46</v>
      </c>
      <c r="K7" s="90">
        <v>6</v>
      </c>
      <c r="L7" s="12"/>
      <c r="M7" s="12"/>
      <c r="N7" s="12"/>
      <c r="O7" s="12"/>
      <c r="P7" s="14">
        <v>6</v>
      </c>
      <c r="Q7" s="12" t="s">
        <v>47</v>
      </c>
      <c r="R7" s="12"/>
      <c r="S7" s="12"/>
      <c r="T7" s="12"/>
      <c r="U7" s="12"/>
      <c r="W7" s="96">
        <v>205</v>
      </c>
      <c r="X7" s="106" t="s">
        <v>325</v>
      </c>
    </row>
    <row r="8" spans="1:24">
      <c r="A8" s="12" t="s">
        <v>25</v>
      </c>
      <c r="B8" s="12" t="s">
        <v>25</v>
      </c>
      <c r="C8" s="14">
        <v>28</v>
      </c>
      <c r="D8" s="14">
        <v>4</v>
      </c>
      <c r="E8" s="12" t="s">
        <v>26</v>
      </c>
      <c r="F8" s="12" t="s">
        <v>26</v>
      </c>
      <c r="G8" s="14">
        <v>29</v>
      </c>
      <c r="H8" s="14">
        <v>4</v>
      </c>
      <c r="I8" s="12"/>
      <c r="J8" s="12" t="s">
        <v>48</v>
      </c>
      <c r="K8" s="90">
        <v>7</v>
      </c>
      <c r="L8" s="12"/>
      <c r="M8" s="12"/>
      <c r="N8" s="12"/>
      <c r="O8" s="12"/>
      <c r="P8" s="14">
        <v>7</v>
      </c>
      <c r="Q8" s="11" t="s">
        <v>21</v>
      </c>
      <c r="R8" s="12"/>
      <c r="S8" s="12"/>
      <c r="T8" s="12"/>
      <c r="U8" s="12"/>
      <c r="W8" s="96">
        <v>206</v>
      </c>
      <c r="X8" s="106" t="s">
        <v>326</v>
      </c>
    </row>
    <row r="9" spans="1:24">
      <c r="A9" s="12" t="s">
        <v>49</v>
      </c>
      <c r="B9" s="12" t="s">
        <v>49</v>
      </c>
      <c r="C9" s="14">
        <v>30</v>
      </c>
      <c r="D9" s="14">
        <v>5</v>
      </c>
      <c r="E9" s="12" t="s">
        <v>50</v>
      </c>
      <c r="F9" s="12" t="s">
        <v>50</v>
      </c>
      <c r="G9" s="14">
        <v>31</v>
      </c>
      <c r="H9" s="14">
        <v>5</v>
      </c>
      <c r="I9" s="12"/>
      <c r="J9" s="12" t="s">
        <v>51</v>
      </c>
      <c r="K9" s="90">
        <v>8</v>
      </c>
      <c r="L9" s="12"/>
      <c r="M9" s="12"/>
      <c r="N9" s="12"/>
      <c r="O9" s="12"/>
      <c r="P9" s="14">
        <v>8</v>
      </c>
      <c r="Q9" s="12" t="s">
        <v>22</v>
      </c>
      <c r="R9" s="12"/>
      <c r="S9" s="12"/>
      <c r="T9" s="12"/>
      <c r="U9" s="12"/>
      <c r="W9" s="96">
        <v>207</v>
      </c>
      <c r="X9" s="106" t="s">
        <v>327</v>
      </c>
    </row>
    <row r="10" spans="1:24">
      <c r="A10" s="12" t="s">
        <v>52</v>
      </c>
      <c r="B10" s="12" t="s">
        <v>52</v>
      </c>
      <c r="C10" s="14">
        <v>34</v>
      </c>
      <c r="D10" s="14">
        <v>6</v>
      </c>
      <c r="E10" s="12" t="s">
        <v>53</v>
      </c>
      <c r="F10" s="12" t="s">
        <v>53</v>
      </c>
      <c r="G10" s="14">
        <v>35</v>
      </c>
      <c r="H10" s="14">
        <v>6</v>
      </c>
      <c r="I10" s="12"/>
      <c r="J10" s="12" t="s">
        <v>54</v>
      </c>
      <c r="K10" s="90">
        <v>9</v>
      </c>
      <c r="L10" s="12"/>
      <c r="M10" s="12"/>
      <c r="N10" s="12"/>
      <c r="O10" s="12"/>
      <c r="P10" s="14">
        <v>9</v>
      </c>
      <c r="Q10" s="12" t="s">
        <v>55</v>
      </c>
      <c r="R10" s="12"/>
      <c r="S10" s="12"/>
      <c r="T10" s="12"/>
      <c r="U10" s="12"/>
      <c r="W10" s="96">
        <v>208</v>
      </c>
      <c r="X10" s="106" t="s">
        <v>328</v>
      </c>
    </row>
    <row r="11" spans="1:24">
      <c r="A11" s="12" t="s">
        <v>56</v>
      </c>
      <c r="B11" s="12" t="s">
        <v>57</v>
      </c>
      <c r="C11" s="14">
        <v>38</v>
      </c>
      <c r="D11" s="14">
        <v>7</v>
      </c>
      <c r="E11" s="12" t="s">
        <v>58</v>
      </c>
      <c r="F11" s="12" t="s">
        <v>59</v>
      </c>
      <c r="G11" s="14">
        <v>41</v>
      </c>
      <c r="H11" s="14">
        <v>7</v>
      </c>
      <c r="I11" s="12"/>
      <c r="J11" s="12" t="s">
        <v>60</v>
      </c>
      <c r="K11" s="90">
        <v>10</v>
      </c>
      <c r="L11" s="12"/>
      <c r="M11" s="12"/>
      <c r="N11" s="12"/>
      <c r="O11" s="12"/>
      <c r="P11" s="14">
        <v>10</v>
      </c>
      <c r="Q11" s="12" t="s">
        <v>61</v>
      </c>
      <c r="R11" s="12"/>
      <c r="S11" s="12"/>
      <c r="T11" s="12"/>
      <c r="U11" s="12"/>
      <c r="W11" s="96">
        <v>209</v>
      </c>
      <c r="X11" s="106" t="s">
        <v>329</v>
      </c>
    </row>
    <row r="12" spans="1:24">
      <c r="A12" s="12" t="s">
        <v>62</v>
      </c>
      <c r="B12" s="12" t="s">
        <v>63</v>
      </c>
      <c r="C12" s="14">
        <v>43</v>
      </c>
      <c r="D12" s="14">
        <v>7</v>
      </c>
      <c r="E12" s="12" t="s">
        <v>64</v>
      </c>
      <c r="F12" s="12" t="s">
        <v>65</v>
      </c>
      <c r="G12" s="14">
        <v>45</v>
      </c>
      <c r="H12" s="14">
        <v>7</v>
      </c>
      <c r="I12" s="12"/>
      <c r="J12" s="12" t="s">
        <v>66</v>
      </c>
      <c r="K12" s="90">
        <v>11</v>
      </c>
      <c r="L12" s="12"/>
      <c r="M12" s="12"/>
      <c r="N12" s="12"/>
      <c r="O12" s="12"/>
      <c r="P12" s="14">
        <v>11</v>
      </c>
      <c r="Q12" s="12" t="s">
        <v>67</v>
      </c>
      <c r="R12" s="12"/>
      <c r="S12" s="12"/>
      <c r="T12" s="12"/>
      <c r="U12" s="12"/>
      <c r="W12" s="96">
        <v>210</v>
      </c>
      <c r="X12" s="106" t="s">
        <v>330</v>
      </c>
    </row>
    <row r="13" spans="1:24">
      <c r="A13" s="12" t="s">
        <v>68</v>
      </c>
      <c r="B13" s="12" t="s">
        <v>69</v>
      </c>
      <c r="C13" s="14">
        <v>46</v>
      </c>
      <c r="D13" s="14">
        <v>7</v>
      </c>
      <c r="E13" s="12" t="s">
        <v>70</v>
      </c>
      <c r="F13" s="12" t="s">
        <v>71</v>
      </c>
      <c r="G13" s="14">
        <v>47</v>
      </c>
      <c r="H13" s="14">
        <v>7</v>
      </c>
      <c r="I13" s="12"/>
      <c r="J13" s="12" t="s">
        <v>72</v>
      </c>
      <c r="K13" s="90">
        <v>12</v>
      </c>
      <c r="L13" s="12"/>
      <c r="M13" s="12"/>
      <c r="N13" s="12"/>
      <c r="O13" s="12"/>
      <c r="P13" s="14">
        <v>12</v>
      </c>
      <c r="Q13" s="12" t="s">
        <v>73</v>
      </c>
      <c r="R13" s="12"/>
      <c r="S13" s="12"/>
      <c r="T13" s="12"/>
      <c r="U13" s="12"/>
      <c r="W13" s="96">
        <v>211</v>
      </c>
      <c r="X13" s="106" t="s">
        <v>331</v>
      </c>
    </row>
    <row r="14" spans="1:24">
      <c r="A14" s="12" t="s">
        <v>74</v>
      </c>
      <c r="B14" s="12" t="s">
        <v>75</v>
      </c>
      <c r="C14" s="14">
        <v>39</v>
      </c>
      <c r="D14" s="14">
        <v>7</v>
      </c>
      <c r="E14" s="12" t="s">
        <v>38</v>
      </c>
      <c r="F14" s="12" t="s">
        <v>38</v>
      </c>
      <c r="G14" s="14">
        <v>4</v>
      </c>
      <c r="H14" s="14">
        <v>1</v>
      </c>
      <c r="I14" s="12"/>
      <c r="J14" s="12" t="s">
        <v>76</v>
      </c>
      <c r="K14" s="90">
        <v>13</v>
      </c>
      <c r="L14" s="12"/>
      <c r="M14" s="12"/>
      <c r="N14" s="12"/>
      <c r="O14" s="12"/>
      <c r="P14" s="90">
        <v>13</v>
      </c>
      <c r="Q14" s="11" t="s">
        <v>27</v>
      </c>
      <c r="R14" s="12"/>
      <c r="S14" s="12"/>
      <c r="T14" s="12"/>
      <c r="U14" s="12"/>
      <c r="W14" s="96">
        <v>212</v>
      </c>
      <c r="X14" s="106" t="s">
        <v>332</v>
      </c>
    </row>
    <row r="15" spans="1:24">
      <c r="A15" s="12" t="s">
        <v>77</v>
      </c>
      <c r="B15" s="12" t="s">
        <v>78</v>
      </c>
      <c r="C15" s="14">
        <v>44</v>
      </c>
      <c r="D15" s="14">
        <v>7</v>
      </c>
      <c r="E15" s="12" t="s">
        <v>61</v>
      </c>
      <c r="F15" s="12" t="s">
        <v>61</v>
      </c>
      <c r="G15" s="14">
        <v>10</v>
      </c>
      <c r="H15" s="14">
        <v>1</v>
      </c>
      <c r="I15" s="12"/>
      <c r="J15" s="12" t="s">
        <v>79</v>
      </c>
      <c r="K15" s="90">
        <v>14</v>
      </c>
      <c r="L15" s="12"/>
      <c r="M15" s="12"/>
      <c r="N15" s="12"/>
      <c r="O15" s="12"/>
      <c r="P15" s="14">
        <v>14</v>
      </c>
      <c r="Q15" s="12" t="s">
        <v>28</v>
      </c>
      <c r="R15" s="12"/>
      <c r="S15" s="12"/>
      <c r="T15" s="12"/>
      <c r="U15" s="12"/>
      <c r="W15" s="96">
        <v>213</v>
      </c>
      <c r="X15" s="106" t="s">
        <v>333</v>
      </c>
    </row>
    <row r="16" spans="1:24">
      <c r="A16" s="12" t="s">
        <v>31</v>
      </c>
      <c r="B16" s="12" t="s">
        <v>31</v>
      </c>
      <c r="C16" s="14">
        <v>3</v>
      </c>
      <c r="D16" s="14">
        <v>1</v>
      </c>
      <c r="E16" s="12" t="s">
        <v>80</v>
      </c>
      <c r="F16" s="12" t="s">
        <v>80</v>
      </c>
      <c r="G16" s="14">
        <v>16</v>
      </c>
      <c r="H16" s="14">
        <v>3</v>
      </c>
      <c r="I16" s="12"/>
      <c r="J16" s="12" t="s">
        <v>81</v>
      </c>
      <c r="K16" s="90">
        <v>15</v>
      </c>
      <c r="L16" s="12"/>
      <c r="M16" s="12"/>
      <c r="N16" s="12"/>
      <c r="O16" s="12"/>
      <c r="P16" s="14">
        <v>15</v>
      </c>
      <c r="Q16" s="12" t="s">
        <v>82</v>
      </c>
      <c r="R16" s="12"/>
      <c r="S16" s="12"/>
      <c r="T16" s="12"/>
      <c r="U16" s="12"/>
      <c r="W16" s="96">
        <v>214</v>
      </c>
      <c r="X16" s="106" t="s">
        <v>334</v>
      </c>
    </row>
    <row r="17" spans="1:24">
      <c r="A17" s="12" t="s">
        <v>55</v>
      </c>
      <c r="B17" s="12" t="s">
        <v>55</v>
      </c>
      <c r="C17" s="14">
        <v>9</v>
      </c>
      <c r="D17" s="14">
        <v>1</v>
      </c>
      <c r="E17" s="12" t="s">
        <v>83</v>
      </c>
      <c r="F17" s="12" t="s">
        <v>84</v>
      </c>
      <c r="G17" s="14">
        <v>21</v>
      </c>
      <c r="H17" s="14">
        <v>1</v>
      </c>
      <c r="I17" s="12"/>
      <c r="J17" s="12" t="s">
        <v>85</v>
      </c>
      <c r="K17" s="90">
        <v>16</v>
      </c>
      <c r="L17" s="12"/>
      <c r="M17" s="12"/>
      <c r="N17" s="12"/>
      <c r="O17" s="12"/>
      <c r="P17" s="14">
        <v>16</v>
      </c>
      <c r="Q17" s="12" t="s">
        <v>80</v>
      </c>
      <c r="R17" s="12"/>
      <c r="S17" s="12"/>
      <c r="T17" s="12"/>
      <c r="U17" s="12"/>
      <c r="W17" s="96">
        <v>215</v>
      </c>
      <c r="X17" s="106" t="s">
        <v>335</v>
      </c>
    </row>
    <row r="18" spans="1:24">
      <c r="A18" s="12" t="s">
        <v>82</v>
      </c>
      <c r="B18" s="12" t="s">
        <v>82</v>
      </c>
      <c r="C18" s="14">
        <v>15</v>
      </c>
      <c r="D18" s="14">
        <v>3</v>
      </c>
      <c r="E18" s="12" t="s">
        <v>33</v>
      </c>
      <c r="F18" s="12" t="s">
        <v>33</v>
      </c>
      <c r="G18" s="14">
        <v>27</v>
      </c>
      <c r="H18" s="14">
        <v>4</v>
      </c>
      <c r="I18" s="12"/>
      <c r="J18" s="12" t="s">
        <v>86</v>
      </c>
      <c r="K18" s="90">
        <v>17</v>
      </c>
      <c r="L18" s="12"/>
      <c r="M18" s="12"/>
      <c r="N18" s="12"/>
      <c r="O18" s="12"/>
      <c r="P18" s="14">
        <v>17</v>
      </c>
      <c r="Q18" s="12" t="s">
        <v>35</v>
      </c>
      <c r="R18" s="12"/>
      <c r="S18" s="12"/>
      <c r="T18" s="12"/>
      <c r="U18" s="12"/>
      <c r="W18" s="96">
        <v>216</v>
      </c>
      <c r="X18" s="106" t="s">
        <v>336</v>
      </c>
    </row>
    <row r="19" spans="1:24">
      <c r="A19" s="12" t="s">
        <v>87</v>
      </c>
      <c r="B19" s="12" t="s">
        <v>87</v>
      </c>
      <c r="C19" s="14">
        <v>18</v>
      </c>
      <c r="D19" s="14">
        <v>3</v>
      </c>
      <c r="E19" s="12" t="s">
        <v>88</v>
      </c>
      <c r="F19" s="12" t="s">
        <v>88</v>
      </c>
      <c r="G19" s="14">
        <v>33</v>
      </c>
      <c r="H19" s="14">
        <v>5</v>
      </c>
      <c r="I19" s="12"/>
      <c r="J19" s="12" t="s">
        <v>89</v>
      </c>
      <c r="K19" s="90">
        <v>18</v>
      </c>
      <c r="L19" s="12"/>
      <c r="M19" s="12"/>
      <c r="N19" s="12"/>
      <c r="O19" s="12"/>
      <c r="P19" s="14">
        <v>18</v>
      </c>
      <c r="Q19" s="12" t="s">
        <v>87</v>
      </c>
      <c r="R19" s="12"/>
      <c r="S19" s="12"/>
      <c r="T19" s="12"/>
      <c r="U19" s="12"/>
      <c r="W19" s="96">
        <v>217</v>
      </c>
      <c r="X19" s="106" t="s">
        <v>337</v>
      </c>
    </row>
    <row r="20" spans="1:24">
      <c r="A20" s="12" t="s">
        <v>90</v>
      </c>
      <c r="B20" s="12" t="s">
        <v>91</v>
      </c>
      <c r="C20" s="14">
        <v>23</v>
      </c>
      <c r="D20" s="14">
        <v>1</v>
      </c>
      <c r="E20" s="12" t="s">
        <v>92</v>
      </c>
      <c r="F20" s="12" t="s">
        <v>92</v>
      </c>
      <c r="G20" s="14">
        <v>37</v>
      </c>
      <c r="H20" s="14">
        <v>6</v>
      </c>
      <c r="I20" s="12"/>
      <c r="J20" s="12" t="s">
        <v>93</v>
      </c>
      <c r="K20" s="90">
        <v>19</v>
      </c>
      <c r="L20" s="12"/>
      <c r="M20" s="12"/>
      <c r="N20" s="12"/>
      <c r="O20" s="12"/>
      <c r="P20" s="14">
        <v>19</v>
      </c>
      <c r="Q20" s="11" t="s">
        <v>34</v>
      </c>
      <c r="R20" s="12"/>
      <c r="S20" s="12"/>
      <c r="T20" s="12"/>
      <c r="U20" s="12"/>
      <c r="W20" s="96">
        <v>218</v>
      </c>
      <c r="X20" s="106" t="s">
        <v>338</v>
      </c>
    </row>
    <row r="21" spans="1:24">
      <c r="A21" s="12" t="s">
        <v>32</v>
      </c>
      <c r="B21" s="12" t="s">
        <v>32</v>
      </c>
      <c r="C21" s="14">
        <v>26</v>
      </c>
      <c r="D21" s="14">
        <v>4</v>
      </c>
      <c r="E21" s="12" t="s">
        <v>94</v>
      </c>
      <c r="F21" s="12" t="s">
        <v>95</v>
      </c>
      <c r="G21" s="14">
        <v>42</v>
      </c>
      <c r="H21" s="14">
        <v>7</v>
      </c>
      <c r="I21" s="12"/>
      <c r="J21" s="12" t="s">
        <v>96</v>
      </c>
      <c r="K21" s="90">
        <v>20</v>
      </c>
      <c r="L21" s="12"/>
      <c r="M21" s="12"/>
      <c r="N21" s="12"/>
      <c r="O21" s="12"/>
      <c r="P21" s="14">
        <v>20</v>
      </c>
      <c r="Q21" s="12" t="s">
        <v>42</v>
      </c>
      <c r="R21" s="12"/>
      <c r="S21" s="12"/>
      <c r="T21" s="12"/>
      <c r="U21" s="12"/>
      <c r="W21" s="96">
        <v>219</v>
      </c>
      <c r="X21" s="106" t="s">
        <v>339</v>
      </c>
    </row>
    <row r="22" spans="1:24">
      <c r="A22" s="12" t="s">
        <v>97</v>
      </c>
      <c r="B22" s="12" t="s">
        <v>97</v>
      </c>
      <c r="C22" s="14">
        <v>32</v>
      </c>
      <c r="D22" s="14">
        <v>5</v>
      </c>
      <c r="E22" s="12" t="s">
        <v>47</v>
      </c>
      <c r="F22" s="12" t="s">
        <v>47</v>
      </c>
      <c r="G22" s="14">
        <v>6</v>
      </c>
      <c r="H22" s="14">
        <v>1</v>
      </c>
      <c r="I22" s="12"/>
      <c r="J22" s="12" t="s">
        <v>98</v>
      </c>
      <c r="K22" s="90">
        <v>21</v>
      </c>
      <c r="L22" s="12"/>
      <c r="M22" s="12"/>
      <c r="N22" s="12"/>
      <c r="O22" s="12"/>
      <c r="P22" s="14">
        <v>21</v>
      </c>
      <c r="Q22" s="12" t="s">
        <v>84</v>
      </c>
      <c r="R22" s="12"/>
      <c r="S22" s="12"/>
      <c r="T22" s="12"/>
      <c r="U22" s="12"/>
      <c r="W22" s="96">
        <v>220</v>
      </c>
      <c r="X22" s="106" t="s">
        <v>340</v>
      </c>
    </row>
    <row r="23" spans="1:24">
      <c r="A23" s="12" t="s">
        <v>99</v>
      </c>
      <c r="B23" s="12" t="s">
        <v>99</v>
      </c>
      <c r="C23" s="14">
        <v>36</v>
      </c>
      <c r="D23" s="14">
        <v>6</v>
      </c>
      <c r="E23" s="12" t="s">
        <v>73</v>
      </c>
      <c r="F23" s="12" t="s">
        <v>73</v>
      </c>
      <c r="G23" s="14">
        <v>12</v>
      </c>
      <c r="H23" s="14">
        <v>3</v>
      </c>
      <c r="I23" s="12"/>
      <c r="J23" s="12" t="s">
        <v>100</v>
      </c>
      <c r="K23" s="90">
        <v>22</v>
      </c>
      <c r="L23" s="12"/>
      <c r="M23" s="12"/>
      <c r="N23" s="12"/>
      <c r="O23" s="12"/>
      <c r="P23" s="14">
        <v>22</v>
      </c>
      <c r="Q23" s="11" t="s">
        <v>40</v>
      </c>
      <c r="R23" s="12"/>
      <c r="S23" s="12"/>
      <c r="T23" s="12"/>
      <c r="U23" s="12"/>
      <c r="W23" s="96">
        <v>221</v>
      </c>
      <c r="X23" s="106" t="s">
        <v>341</v>
      </c>
    </row>
    <row r="24" spans="1:24">
      <c r="A24" s="12" t="s">
        <v>101</v>
      </c>
      <c r="B24" s="12" t="s">
        <v>102</v>
      </c>
      <c r="C24" s="14">
        <v>40</v>
      </c>
      <c r="D24" s="14">
        <v>7</v>
      </c>
      <c r="E24" s="12"/>
      <c r="F24" s="12"/>
      <c r="I24" s="12"/>
      <c r="J24" s="12" t="s">
        <v>103</v>
      </c>
      <c r="K24" s="90">
        <v>23</v>
      </c>
      <c r="L24" s="12"/>
      <c r="M24" s="12"/>
      <c r="N24" s="12"/>
      <c r="O24" s="12"/>
      <c r="P24" s="14">
        <v>23</v>
      </c>
      <c r="Q24" s="12" t="s">
        <v>91</v>
      </c>
      <c r="R24" s="12"/>
      <c r="S24" s="12"/>
      <c r="T24" s="12"/>
      <c r="U24" s="12"/>
      <c r="W24" s="96">
        <v>222</v>
      </c>
      <c r="X24" s="106" t="s">
        <v>342</v>
      </c>
    </row>
    <row r="25" spans="1:24">
      <c r="A25" s="12" t="s">
        <v>45</v>
      </c>
      <c r="B25" s="12" t="s">
        <v>45</v>
      </c>
      <c r="C25" s="14">
        <v>5</v>
      </c>
      <c r="D25" s="14">
        <v>1</v>
      </c>
      <c r="E25" s="12"/>
      <c r="F25" s="12"/>
      <c r="I25" s="12"/>
      <c r="J25" s="12" t="s">
        <v>104</v>
      </c>
      <c r="K25" s="90">
        <v>24</v>
      </c>
      <c r="L25" s="12"/>
      <c r="M25" s="12"/>
      <c r="N25" s="12"/>
      <c r="O25" s="12"/>
      <c r="P25" s="90">
        <v>30</v>
      </c>
      <c r="Q25" s="11" t="s">
        <v>49</v>
      </c>
      <c r="R25" s="12"/>
      <c r="S25" s="12"/>
      <c r="T25" s="12"/>
      <c r="U25" s="12"/>
      <c r="W25" s="96">
        <v>223</v>
      </c>
      <c r="X25" s="106" t="s">
        <v>343</v>
      </c>
    </row>
    <row r="26" spans="1:24">
      <c r="A26" s="12" t="s">
        <v>67</v>
      </c>
      <c r="B26" s="12" t="s">
        <v>67</v>
      </c>
      <c r="C26" s="14">
        <v>11</v>
      </c>
      <c r="D26" s="14">
        <v>3</v>
      </c>
      <c r="E26" s="12"/>
      <c r="F26" s="12"/>
      <c r="I26" s="12"/>
      <c r="J26" s="12" t="s">
        <v>105</v>
      </c>
      <c r="K26" s="90">
        <v>25</v>
      </c>
      <c r="L26" s="12"/>
      <c r="M26" s="12"/>
      <c r="N26" s="12"/>
      <c r="O26" s="12"/>
      <c r="P26" s="14">
        <v>31</v>
      </c>
      <c r="Q26" s="12" t="s">
        <v>50</v>
      </c>
      <c r="R26" s="12"/>
      <c r="S26" s="12"/>
      <c r="T26" s="12"/>
      <c r="U26" s="12"/>
      <c r="W26" s="96">
        <v>224</v>
      </c>
      <c r="X26" s="106" t="s">
        <v>344</v>
      </c>
    </row>
    <row r="27" spans="1:24">
      <c r="A27" s="12"/>
      <c r="B27" s="12"/>
      <c r="E27" s="12"/>
      <c r="F27" s="12"/>
      <c r="I27" s="12"/>
      <c r="J27" s="12" t="s">
        <v>106</v>
      </c>
      <c r="K27" s="90">
        <v>26</v>
      </c>
      <c r="L27" s="12"/>
      <c r="M27" s="12"/>
      <c r="N27" s="12"/>
      <c r="O27" s="12"/>
      <c r="P27" s="14">
        <v>32</v>
      </c>
      <c r="Q27" s="12" t="s">
        <v>97</v>
      </c>
      <c r="R27" s="12"/>
      <c r="S27" s="12"/>
      <c r="T27" s="12"/>
      <c r="U27" s="12"/>
      <c r="W27" s="96">
        <v>225</v>
      </c>
      <c r="X27" s="106" t="s">
        <v>345</v>
      </c>
    </row>
    <row r="28" spans="1:24">
      <c r="A28" s="12"/>
      <c r="B28" s="12"/>
      <c r="E28" s="12"/>
      <c r="F28" s="12"/>
      <c r="I28" s="12"/>
      <c r="J28" s="12" t="s">
        <v>107</v>
      </c>
      <c r="K28" s="90">
        <v>27</v>
      </c>
      <c r="L28" s="12"/>
      <c r="M28" s="12"/>
      <c r="N28" s="12"/>
      <c r="O28" s="12"/>
      <c r="P28" s="14">
        <v>33</v>
      </c>
      <c r="Q28" s="12" t="s">
        <v>88</v>
      </c>
      <c r="R28" s="12"/>
      <c r="S28" s="12"/>
      <c r="T28" s="12"/>
      <c r="U28" s="12"/>
      <c r="W28" s="96">
        <v>226</v>
      </c>
      <c r="X28" s="106" t="s">
        <v>346</v>
      </c>
    </row>
    <row r="29" spans="1:24">
      <c r="A29" s="212"/>
      <c r="B29" s="212"/>
      <c r="C29" s="213"/>
      <c r="D29" s="213"/>
      <c r="E29" s="212"/>
      <c r="F29" s="212"/>
      <c r="G29" s="213"/>
      <c r="I29" s="12"/>
      <c r="J29" s="12" t="s">
        <v>108</v>
      </c>
      <c r="K29" s="90">
        <v>28</v>
      </c>
      <c r="L29" s="12"/>
      <c r="M29" s="12"/>
      <c r="N29" s="12"/>
      <c r="O29" s="12"/>
      <c r="P29" s="14">
        <v>34</v>
      </c>
      <c r="Q29" s="12" t="s">
        <v>52</v>
      </c>
      <c r="R29" s="12"/>
      <c r="S29" s="12"/>
      <c r="T29" s="12"/>
      <c r="U29" s="12"/>
      <c r="W29" s="96">
        <v>227</v>
      </c>
      <c r="X29" s="106" t="s">
        <v>347</v>
      </c>
    </row>
    <row r="30" spans="1:24">
      <c r="A30" s="214"/>
      <c r="B30" s="214"/>
      <c r="C30" s="213"/>
      <c r="D30" s="213"/>
      <c r="E30" s="214"/>
      <c r="F30" s="214"/>
      <c r="G30" s="213"/>
      <c r="I30" s="12"/>
      <c r="J30" s="12" t="s">
        <v>109</v>
      </c>
      <c r="K30" s="90">
        <v>29</v>
      </c>
      <c r="L30" s="12"/>
      <c r="M30" s="12"/>
      <c r="N30" s="12"/>
      <c r="O30" s="12"/>
      <c r="P30" s="14">
        <v>35</v>
      </c>
      <c r="Q30" s="12" t="s">
        <v>53</v>
      </c>
      <c r="R30" s="12"/>
      <c r="S30" s="12"/>
      <c r="T30" s="12"/>
      <c r="U30" s="12"/>
      <c r="W30" s="96">
        <v>228</v>
      </c>
      <c r="X30" s="106" t="s">
        <v>348</v>
      </c>
    </row>
    <row r="31" spans="1:24">
      <c r="A31" s="214"/>
      <c r="B31" s="214"/>
      <c r="C31" s="213"/>
      <c r="D31" s="213"/>
      <c r="E31" s="214"/>
      <c r="F31" s="214"/>
      <c r="G31" s="213"/>
      <c r="I31" s="12"/>
      <c r="J31" s="12" t="s">
        <v>110</v>
      </c>
      <c r="K31" s="90">
        <v>30</v>
      </c>
      <c r="L31" s="12"/>
      <c r="M31" s="12"/>
      <c r="N31" s="12"/>
      <c r="O31" s="12"/>
      <c r="P31" s="14">
        <v>36</v>
      </c>
      <c r="Q31" s="12" t="s">
        <v>99</v>
      </c>
      <c r="R31" s="12"/>
      <c r="S31" s="12"/>
      <c r="T31" s="12"/>
      <c r="U31" s="12"/>
      <c r="W31" s="96">
        <v>229</v>
      </c>
      <c r="X31" s="106" t="s">
        <v>349</v>
      </c>
    </row>
    <row r="32" spans="1:24">
      <c r="A32" s="214"/>
      <c r="B32" s="214"/>
      <c r="C32" s="213"/>
      <c r="D32" s="213"/>
      <c r="E32" s="214"/>
      <c r="F32" s="214"/>
      <c r="G32" s="213"/>
      <c r="I32" s="12"/>
      <c r="J32" s="12" t="s">
        <v>111</v>
      </c>
      <c r="K32" s="90">
        <v>31</v>
      </c>
      <c r="L32" s="12"/>
      <c r="M32" s="12"/>
      <c r="N32" s="12"/>
      <c r="O32" s="12"/>
      <c r="P32" s="14">
        <v>37</v>
      </c>
      <c r="Q32" s="12" t="s">
        <v>92</v>
      </c>
      <c r="R32" s="12"/>
      <c r="S32" s="12"/>
      <c r="T32" s="12"/>
      <c r="U32" s="12"/>
      <c r="W32" s="96">
        <v>230</v>
      </c>
      <c r="X32" s="106" t="s">
        <v>350</v>
      </c>
    </row>
    <row r="33" spans="1:24">
      <c r="A33" s="214"/>
      <c r="B33" s="214"/>
      <c r="C33" s="213"/>
      <c r="D33" s="213"/>
      <c r="E33" s="214"/>
      <c r="F33" s="214"/>
      <c r="G33" s="213"/>
      <c r="I33" s="12"/>
      <c r="J33" s="12" t="s">
        <v>112</v>
      </c>
      <c r="K33" s="90">
        <v>32</v>
      </c>
      <c r="L33" s="12"/>
      <c r="M33" s="12"/>
      <c r="N33" s="12"/>
      <c r="O33" s="12"/>
      <c r="P33" s="90">
        <v>38</v>
      </c>
      <c r="Q33" s="12" t="s">
        <v>57</v>
      </c>
      <c r="R33" s="12"/>
      <c r="S33" s="12"/>
      <c r="T33" s="12"/>
      <c r="U33" s="12"/>
      <c r="W33" s="96">
        <v>231</v>
      </c>
      <c r="X33" s="106" t="s">
        <v>351</v>
      </c>
    </row>
    <row r="34" spans="1:24">
      <c r="A34" s="214"/>
      <c r="B34" s="214"/>
      <c r="C34" s="213"/>
      <c r="D34" s="213"/>
      <c r="E34" s="214"/>
      <c r="F34" s="214"/>
      <c r="G34" s="213"/>
      <c r="I34" s="12"/>
      <c r="J34" s="12" t="s">
        <v>113</v>
      </c>
      <c r="K34" s="90">
        <v>33</v>
      </c>
      <c r="L34" s="12"/>
      <c r="M34" s="12"/>
      <c r="N34" s="12"/>
      <c r="O34" s="12"/>
      <c r="P34" s="14">
        <v>39</v>
      </c>
      <c r="Q34" s="12" t="s">
        <v>75</v>
      </c>
      <c r="R34" s="12"/>
      <c r="S34" s="12"/>
      <c r="T34" s="12"/>
      <c r="U34" s="12"/>
      <c r="W34" s="96">
        <v>232</v>
      </c>
      <c r="X34" s="106" t="s">
        <v>352</v>
      </c>
    </row>
    <row r="35" spans="1:24">
      <c r="A35" s="214"/>
      <c r="B35" s="214"/>
      <c r="C35" s="213"/>
      <c r="D35" s="213"/>
      <c r="E35" s="214"/>
      <c r="F35" s="214"/>
      <c r="G35" s="213"/>
      <c r="I35" s="12"/>
      <c r="J35" s="12" t="s">
        <v>114</v>
      </c>
      <c r="K35" s="90">
        <v>34</v>
      </c>
      <c r="L35" s="12"/>
      <c r="M35" s="12"/>
      <c r="N35" s="12"/>
      <c r="O35" s="12"/>
      <c r="P35" s="14">
        <v>40</v>
      </c>
      <c r="Q35" s="12" t="s">
        <v>102</v>
      </c>
      <c r="R35" s="12"/>
      <c r="S35" s="12"/>
      <c r="T35" s="12"/>
      <c r="U35" s="12"/>
      <c r="W35" s="96">
        <v>233</v>
      </c>
      <c r="X35" s="106" t="s">
        <v>353</v>
      </c>
    </row>
    <row r="36" spans="1:24">
      <c r="A36" s="214"/>
      <c r="B36" s="214"/>
      <c r="C36" s="213"/>
      <c r="D36" s="213"/>
      <c r="E36" s="214"/>
      <c r="F36" s="214"/>
      <c r="G36" s="213"/>
      <c r="I36" s="12"/>
      <c r="J36" s="12" t="s">
        <v>115</v>
      </c>
      <c r="K36" s="90">
        <v>35</v>
      </c>
      <c r="L36" s="12"/>
      <c r="M36" s="12"/>
      <c r="N36" s="12"/>
      <c r="O36" s="12"/>
      <c r="P36" s="14">
        <v>41</v>
      </c>
      <c r="Q36" s="12" t="s">
        <v>59</v>
      </c>
      <c r="R36" s="12"/>
      <c r="S36" s="12"/>
      <c r="T36" s="12"/>
      <c r="U36" s="12"/>
      <c r="W36" s="96">
        <v>234</v>
      </c>
      <c r="X36" s="106" t="s">
        <v>354</v>
      </c>
    </row>
    <row r="37" spans="1:24">
      <c r="A37" s="214"/>
      <c r="B37" s="214"/>
      <c r="C37" s="213"/>
      <c r="D37" s="213"/>
      <c r="E37" s="214"/>
      <c r="F37" s="214"/>
      <c r="G37" s="213"/>
      <c r="I37" s="12"/>
      <c r="J37" s="12" t="s">
        <v>116</v>
      </c>
      <c r="K37" s="90">
        <v>36</v>
      </c>
      <c r="L37" s="12"/>
      <c r="M37" s="12"/>
      <c r="N37" s="12"/>
      <c r="O37" s="12"/>
      <c r="P37" s="14">
        <v>42</v>
      </c>
      <c r="Q37" s="12" t="s">
        <v>95</v>
      </c>
      <c r="R37" s="12"/>
      <c r="S37" s="12"/>
      <c r="T37" s="12"/>
      <c r="U37" s="12"/>
      <c r="W37" s="96">
        <v>235</v>
      </c>
      <c r="X37" s="106" t="s">
        <v>355</v>
      </c>
    </row>
    <row r="38" spans="1:24">
      <c r="A38" s="214"/>
      <c r="B38" s="214"/>
      <c r="C38" s="213"/>
      <c r="D38" s="213"/>
      <c r="E38" s="214"/>
      <c r="F38" s="214"/>
      <c r="G38" s="213"/>
      <c r="I38" s="12"/>
      <c r="J38" s="12" t="s">
        <v>117</v>
      </c>
      <c r="K38" s="90">
        <v>37</v>
      </c>
      <c r="L38" s="12"/>
      <c r="M38" s="12"/>
      <c r="N38" s="12"/>
      <c r="O38" s="12"/>
      <c r="P38" s="14">
        <v>43</v>
      </c>
      <c r="Q38" s="11" t="s">
        <v>63</v>
      </c>
      <c r="R38" s="12"/>
      <c r="S38" s="12"/>
      <c r="T38" s="12"/>
      <c r="U38" s="12"/>
      <c r="W38" s="96">
        <v>236</v>
      </c>
      <c r="X38" s="106" t="s">
        <v>356</v>
      </c>
    </row>
    <row r="39" spans="1:24">
      <c r="A39" s="215" t="s">
        <v>275</v>
      </c>
      <c r="B39" s="215" t="s">
        <v>276</v>
      </c>
      <c r="C39" s="216"/>
      <c r="D39" s="216"/>
      <c r="E39" s="215" t="s">
        <v>288</v>
      </c>
      <c r="F39" s="215" t="s">
        <v>289</v>
      </c>
      <c r="G39" s="213"/>
      <c r="I39" s="12"/>
      <c r="J39" s="12" t="s">
        <v>118</v>
      </c>
      <c r="K39" s="90">
        <v>38</v>
      </c>
      <c r="L39" s="12"/>
      <c r="M39" s="12"/>
      <c r="N39" s="12"/>
      <c r="O39" s="12"/>
      <c r="P39" s="14">
        <v>44</v>
      </c>
      <c r="Q39" s="12" t="s">
        <v>78</v>
      </c>
      <c r="R39" s="12"/>
      <c r="S39" s="12"/>
      <c r="T39" s="12"/>
      <c r="U39" s="12"/>
      <c r="W39" s="96">
        <v>237</v>
      </c>
      <c r="X39" s="106" t="s">
        <v>357</v>
      </c>
    </row>
    <row r="40" spans="1:24">
      <c r="A40" s="217" t="s">
        <v>15</v>
      </c>
      <c r="B40" s="217" t="s">
        <v>21</v>
      </c>
      <c r="C40" s="216"/>
      <c r="D40" s="216"/>
      <c r="E40" s="217" t="s">
        <v>16</v>
      </c>
      <c r="F40" s="217" t="s">
        <v>22</v>
      </c>
      <c r="G40" s="213"/>
      <c r="I40" s="12"/>
      <c r="J40" s="12" t="s">
        <v>119</v>
      </c>
      <c r="K40" s="90">
        <v>39</v>
      </c>
      <c r="L40" s="12"/>
      <c r="M40" s="12"/>
      <c r="N40" s="12"/>
      <c r="O40" s="12"/>
      <c r="P40" s="14">
        <v>45</v>
      </c>
      <c r="Q40" s="12" t="s">
        <v>65</v>
      </c>
      <c r="R40" s="12"/>
      <c r="S40" s="12"/>
      <c r="T40" s="12"/>
      <c r="U40" s="12"/>
      <c r="W40" s="96">
        <v>238</v>
      </c>
      <c r="X40" s="106" t="s">
        <v>358</v>
      </c>
    </row>
    <row r="41" spans="1:24">
      <c r="A41" s="217" t="s">
        <v>34</v>
      </c>
      <c r="B41" s="217" t="s">
        <v>27</v>
      </c>
      <c r="C41" s="216"/>
      <c r="D41" s="216"/>
      <c r="E41" s="217" t="s">
        <v>35</v>
      </c>
      <c r="F41" s="217" t="s">
        <v>28</v>
      </c>
      <c r="G41" s="213"/>
      <c r="I41" s="12"/>
      <c r="J41" s="12" t="s">
        <v>120</v>
      </c>
      <c r="K41" s="90">
        <v>40</v>
      </c>
      <c r="L41" s="12"/>
      <c r="M41" s="12"/>
      <c r="N41" s="12"/>
      <c r="O41" s="12"/>
      <c r="P41" s="14">
        <v>46</v>
      </c>
      <c r="Q41" s="12" t="s">
        <v>69</v>
      </c>
      <c r="R41" s="12"/>
      <c r="S41" s="12"/>
      <c r="T41" s="12"/>
      <c r="U41" s="12"/>
      <c r="W41" s="96">
        <v>239</v>
      </c>
      <c r="X41" s="106" t="s">
        <v>359</v>
      </c>
    </row>
    <row r="42" spans="1:24">
      <c r="A42" s="217" t="s">
        <v>49</v>
      </c>
      <c r="B42" s="217" t="s">
        <v>40</v>
      </c>
      <c r="C42" s="216"/>
      <c r="D42" s="216"/>
      <c r="E42" s="218" t="s">
        <v>50</v>
      </c>
      <c r="F42" s="218" t="s">
        <v>42</v>
      </c>
      <c r="G42" s="219"/>
      <c r="I42" s="12"/>
      <c r="J42" s="12" t="s">
        <v>121</v>
      </c>
      <c r="K42" s="90">
        <v>41</v>
      </c>
      <c r="L42" s="12"/>
      <c r="M42" s="12"/>
      <c r="N42" s="12"/>
      <c r="O42" s="12"/>
      <c r="P42" s="14">
        <v>47</v>
      </c>
      <c r="Q42" s="12" t="s">
        <v>71</v>
      </c>
      <c r="R42" s="12"/>
      <c r="S42" s="12"/>
      <c r="T42" s="12"/>
      <c r="U42" s="12"/>
      <c r="W42" s="96">
        <v>240</v>
      </c>
      <c r="X42" s="106" t="s">
        <v>360</v>
      </c>
    </row>
    <row r="43" spans="1:24">
      <c r="A43" s="217" t="s">
        <v>57</v>
      </c>
      <c r="B43" s="217" t="s">
        <v>52</v>
      </c>
      <c r="C43" s="216"/>
      <c r="D43" s="216"/>
      <c r="E43" s="218" t="s">
        <v>59</v>
      </c>
      <c r="F43" s="218" t="s">
        <v>53</v>
      </c>
      <c r="G43" s="219"/>
      <c r="I43" s="12"/>
      <c r="J43" s="12" t="s">
        <v>122</v>
      </c>
      <c r="K43" s="90">
        <v>42</v>
      </c>
      <c r="L43" s="12"/>
      <c r="M43" s="12"/>
      <c r="N43" s="12"/>
      <c r="O43" s="12"/>
      <c r="P43" s="14"/>
      <c r="Q43" s="12"/>
      <c r="R43" s="12"/>
      <c r="S43" s="12"/>
      <c r="T43" s="12"/>
      <c r="U43" s="12"/>
      <c r="W43" s="96">
        <v>241</v>
      </c>
      <c r="X43" s="106" t="s">
        <v>361</v>
      </c>
    </row>
    <row r="44" spans="1:24">
      <c r="A44" s="217" t="s">
        <v>69</v>
      </c>
      <c r="B44" s="217" t="s">
        <v>63</v>
      </c>
      <c r="C44" s="216"/>
      <c r="D44" s="216"/>
      <c r="E44" s="218" t="s">
        <v>71</v>
      </c>
      <c r="F44" s="218" t="s">
        <v>65</v>
      </c>
      <c r="G44" s="219"/>
      <c r="I44" s="12"/>
      <c r="J44" s="12" t="s">
        <v>123</v>
      </c>
      <c r="K44" s="90">
        <v>43</v>
      </c>
      <c r="L44" s="12"/>
      <c r="M44" s="12"/>
      <c r="N44" s="12"/>
      <c r="O44" s="12"/>
      <c r="P44" s="14"/>
      <c r="Q44" s="12"/>
      <c r="R44" s="12"/>
      <c r="S44" s="12"/>
      <c r="T44" s="12"/>
      <c r="U44" s="12"/>
      <c r="W44" s="96">
        <v>242</v>
      </c>
      <c r="X44" s="106" t="s">
        <v>362</v>
      </c>
    </row>
    <row r="45" spans="1:24">
      <c r="A45" s="217"/>
      <c r="B45" s="217"/>
      <c r="C45" s="216"/>
      <c r="D45" s="216"/>
      <c r="E45" s="220"/>
      <c r="F45" s="220"/>
      <c r="G45" s="219"/>
      <c r="I45" s="12"/>
      <c r="J45" s="12" t="s">
        <v>124</v>
      </c>
      <c r="K45" s="90">
        <v>44</v>
      </c>
      <c r="L45" s="12"/>
      <c r="M45" s="12"/>
      <c r="N45" s="12"/>
      <c r="O45" s="12"/>
      <c r="P45" s="14"/>
      <c r="Q45" s="12"/>
      <c r="R45" s="12"/>
      <c r="S45" s="12"/>
      <c r="T45" s="12"/>
      <c r="U45" s="12"/>
      <c r="W45" s="96">
        <v>243</v>
      </c>
      <c r="X45" s="106" t="s">
        <v>363</v>
      </c>
    </row>
    <row r="46" spans="1:24">
      <c r="A46" s="215" t="s">
        <v>277</v>
      </c>
      <c r="B46" s="215" t="s">
        <v>278</v>
      </c>
      <c r="C46" s="216"/>
      <c r="D46" s="216"/>
      <c r="E46" s="214" t="s">
        <v>290</v>
      </c>
      <c r="F46" s="214" t="s">
        <v>291</v>
      </c>
      <c r="G46" s="213"/>
      <c r="I46" s="12"/>
      <c r="J46" s="12" t="s">
        <v>125</v>
      </c>
      <c r="K46" s="90">
        <v>45</v>
      </c>
      <c r="L46" s="12"/>
      <c r="M46" s="12"/>
      <c r="N46" s="12"/>
      <c r="O46" s="12"/>
      <c r="P46" s="14"/>
      <c r="Q46" s="12"/>
      <c r="R46" s="12"/>
      <c r="S46" s="12"/>
      <c r="T46" s="12"/>
      <c r="U46" s="12"/>
      <c r="W46" s="96">
        <v>244</v>
      </c>
      <c r="X46" s="106" t="s">
        <v>364</v>
      </c>
    </row>
    <row r="47" spans="1:24">
      <c r="A47" s="215" t="s">
        <v>15</v>
      </c>
      <c r="B47" s="215" t="s">
        <v>21</v>
      </c>
      <c r="C47" s="216"/>
      <c r="D47" s="216"/>
      <c r="E47" s="214" t="s">
        <v>16</v>
      </c>
      <c r="F47" s="214" t="s">
        <v>22</v>
      </c>
      <c r="G47" s="213"/>
      <c r="I47" s="12"/>
      <c r="J47" s="12" t="s">
        <v>126</v>
      </c>
      <c r="K47" s="90">
        <v>46</v>
      </c>
      <c r="L47" s="12"/>
      <c r="M47" s="12"/>
      <c r="N47" s="12"/>
      <c r="O47" s="12"/>
      <c r="P47" s="14"/>
      <c r="Q47" s="12"/>
      <c r="R47" s="12"/>
      <c r="S47" s="12"/>
      <c r="T47" s="12"/>
      <c r="U47" s="12"/>
      <c r="W47" s="96">
        <v>245</v>
      </c>
      <c r="X47" s="106" t="s">
        <v>365</v>
      </c>
    </row>
    <row r="48" spans="1:24">
      <c r="A48" s="215" t="s">
        <v>34</v>
      </c>
      <c r="B48" s="215" t="s">
        <v>27</v>
      </c>
      <c r="C48" s="216"/>
      <c r="D48" s="216"/>
      <c r="E48" s="214" t="s">
        <v>35</v>
      </c>
      <c r="F48" s="214" t="s">
        <v>28</v>
      </c>
      <c r="G48" s="213"/>
      <c r="I48" s="12"/>
      <c r="J48" s="12" t="s">
        <v>127</v>
      </c>
      <c r="K48" s="90">
        <v>47</v>
      </c>
      <c r="L48" s="12"/>
      <c r="M48" s="12"/>
      <c r="N48" s="12"/>
      <c r="O48" s="12"/>
      <c r="P48" s="14"/>
      <c r="Q48" s="12"/>
      <c r="R48" s="12"/>
      <c r="S48" s="12"/>
      <c r="T48" s="12"/>
      <c r="U48" s="12"/>
      <c r="W48" s="96">
        <v>246</v>
      </c>
      <c r="X48" s="106" t="s">
        <v>366</v>
      </c>
    </row>
    <row r="49" spans="1:24">
      <c r="A49" s="215" t="s">
        <v>49</v>
      </c>
      <c r="B49" s="215" t="s">
        <v>40</v>
      </c>
      <c r="C49" s="216"/>
      <c r="D49" s="216"/>
      <c r="E49" s="214" t="s">
        <v>50</v>
      </c>
      <c r="F49" s="214" t="s">
        <v>42</v>
      </c>
      <c r="G49" s="213"/>
      <c r="I49" s="12"/>
      <c r="J49" s="12"/>
      <c r="K49" s="90"/>
      <c r="L49" s="12"/>
      <c r="M49" s="12"/>
      <c r="N49" s="12"/>
      <c r="O49" s="12"/>
      <c r="P49" s="14"/>
      <c r="Q49" s="12"/>
      <c r="R49" s="12"/>
      <c r="S49" s="12"/>
      <c r="T49" s="12"/>
      <c r="U49" s="12"/>
      <c r="W49" s="96">
        <v>247</v>
      </c>
      <c r="X49" s="106" t="s">
        <v>367</v>
      </c>
    </row>
    <row r="50" spans="1:24">
      <c r="A50" s="215" t="s">
        <v>75</v>
      </c>
      <c r="B50" s="215" t="s">
        <v>52</v>
      </c>
      <c r="C50" s="216"/>
      <c r="D50" s="216"/>
      <c r="E50" s="214" t="s">
        <v>59</v>
      </c>
      <c r="F50" s="214" t="s">
        <v>53</v>
      </c>
      <c r="G50" s="213"/>
      <c r="I50" s="12"/>
      <c r="J50" s="12"/>
      <c r="K50" s="14"/>
      <c r="L50" s="12"/>
      <c r="M50" s="12"/>
      <c r="N50" s="12"/>
      <c r="O50" s="12"/>
      <c r="P50" s="14"/>
      <c r="Q50" s="12"/>
      <c r="R50" s="12"/>
      <c r="S50" s="12"/>
      <c r="T50" s="12"/>
      <c r="U50" s="12"/>
      <c r="W50" s="96">
        <v>248</v>
      </c>
      <c r="X50" s="106" t="s">
        <v>368</v>
      </c>
    </row>
    <row r="51" spans="1:24">
      <c r="A51" s="215" t="s">
        <v>69</v>
      </c>
      <c r="B51" s="215" t="s">
        <v>78</v>
      </c>
      <c r="C51" s="216"/>
      <c r="D51" s="216"/>
      <c r="E51" s="214" t="s">
        <v>71</v>
      </c>
      <c r="F51" s="214" t="s">
        <v>65</v>
      </c>
      <c r="G51" s="213"/>
      <c r="I51" s="12"/>
      <c r="J51" s="12"/>
      <c r="K51" s="14"/>
      <c r="L51" s="12"/>
      <c r="M51" s="12"/>
      <c r="N51" s="12"/>
      <c r="O51" s="12"/>
      <c r="P51" s="14"/>
      <c r="Q51" s="12"/>
      <c r="R51" s="12"/>
      <c r="S51" s="12"/>
      <c r="T51" s="12"/>
      <c r="U51" s="12"/>
      <c r="W51" s="96">
        <v>249</v>
      </c>
      <c r="X51" s="106" t="s">
        <v>369</v>
      </c>
    </row>
    <row r="52" spans="1:24">
      <c r="A52" s="215"/>
      <c r="B52" s="215"/>
      <c r="C52" s="216"/>
      <c r="D52" s="216"/>
      <c r="E52" s="214"/>
      <c r="F52" s="214"/>
      <c r="G52" s="213"/>
      <c r="I52" s="12"/>
      <c r="J52" s="12"/>
      <c r="K52" s="14"/>
      <c r="L52" s="12"/>
      <c r="M52" s="12"/>
      <c r="N52" s="12"/>
      <c r="O52" s="12"/>
      <c r="P52" s="14"/>
      <c r="Q52" s="12"/>
      <c r="R52" s="12"/>
      <c r="S52" s="12"/>
      <c r="T52" s="12"/>
      <c r="U52" s="12"/>
      <c r="W52" s="96">
        <v>250</v>
      </c>
      <c r="X52" s="106" t="s">
        <v>370</v>
      </c>
    </row>
    <row r="53" spans="1:24">
      <c r="A53" s="215" t="s">
        <v>279</v>
      </c>
      <c r="B53" s="215" t="s">
        <v>280</v>
      </c>
      <c r="C53" s="216"/>
      <c r="D53" s="216"/>
      <c r="E53" s="215" t="s">
        <v>283</v>
      </c>
      <c r="F53" s="215" t="s">
        <v>284</v>
      </c>
      <c r="G53" s="213"/>
      <c r="I53" s="12"/>
      <c r="J53" s="12"/>
      <c r="K53" s="14"/>
      <c r="L53" s="12"/>
      <c r="M53" s="12"/>
      <c r="N53" s="12"/>
      <c r="O53" s="12"/>
      <c r="P53" s="14"/>
      <c r="Q53" s="12"/>
      <c r="R53" s="12"/>
      <c r="S53" s="12"/>
      <c r="T53" s="12"/>
      <c r="U53" s="12"/>
      <c r="W53" s="96">
        <v>251</v>
      </c>
      <c r="X53" s="106" t="s">
        <v>371</v>
      </c>
    </row>
    <row r="54" spans="1:24">
      <c r="A54" s="217" t="s">
        <v>31</v>
      </c>
      <c r="B54" s="217" t="s">
        <v>55</v>
      </c>
      <c r="C54" s="216"/>
      <c r="D54" s="216"/>
      <c r="E54" s="217" t="s">
        <v>38</v>
      </c>
      <c r="F54" s="217" t="s">
        <v>61</v>
      </c>
      <c r="G54" s="213"/>
      <c r="I54" s="12"/>
      <c r="J54" s="12"/>
      <c r="K54" s="14"/>
      <c r="L54" s="12"/>
      <c r="M54" s="12"/>
      <c r="N54" s="12"/>
      <c r="O54" s="12"/>
      <c r="P54" s="14"/>
      <c r="Q54" s="12"/>
      <c r="R54" s="12"/>
      <c r="S54" s="12"/>
      <c r="T54" s="12"/>
      <c r="U54" s="12"/>
      <c r="W54" s="96">
        <v>252</v>
      </c>
      <c r="X54" s="106" t="s">
        <v>372</v>
      </c>
    </row>
    <row r="55" spans="1:24">
      <c r="A55" s="217" t="s">
        <v>87</v>
      </c>
      <c r="B55" s="217" t="s">
        <v>82</v>
      </c>
      <c r="C55" s="216"/>
      <c r="D55" s="216"/>
      <c r="E55" s="217" t="s">
        <v>92</v>
      </c>
      <c r="F55" s="217" t="s">
        <v>80</v>
      </c>
      <c r="G55" s="213"/>
      <c r="I55" s="12"/>
      <c r="J55" s="12"/>
      <c r="K55" s="14"/>
      <c r="L55" s="12"/>
      <c r="M55" s="12"/>
      <c r="N55" s="12"/>
      <c r="O55" s="12"/>
      <c r="P55" s="14"/>
      <c r="Q55" s="12"/>
      <c r="R55" s="12"/>
      <c r="S55" s="12"/>
      <c r="T55" s="12"/>
      <c r="U55" s="12"/>
      <c r="W55" s="96">
        <v>253</v>
      </c>
      <c r="X55" s="106" t="s">
        <v>373</v>
      </c>
    </row>
    <row r="56" spans="1:24">
      <c r="A56" s="217" t="s">
        <v>99</v>
      </c>
      <c r="B56" s="217" t="s">
        <v>91</v>
      </c>
      <c r="C56" s="221"/>
      <c r="D56" s="221"/>
      <c r="E56" s="220"/>
      <c r="F56" s="217" t="s">
        <v>84</v>
      </c>
      <c r="G56" s="213"/>
      <c r="I56" s="12"/>
      <c r="J56" s="12"/>
      <c r="K56" s="14"/>
      <c r="L56" s="12"/>
      <c r="M56" s="12"/>
      <c r="N56" s="12"/>
      <c r="O56" s="12"/>
      <c r="P56" s="14"/>
      <c r="Q56" s="12"/>
      <c r="R56" s="12"/>
      <c r="S56" s="12"/>
      <c r="T56" s="12"/>
      <c r="U56" s="12"/>
      <c r="W56" s="96">
        <v>254</v>
      </c>
      <c r="X56" s="106" t="s">
        <v>374</v>
      </c>
    </row>
    <row r="57" spans="1:24">
      <c r="A57" s="215"/>
      <c r="B57" s="217" t="s">
        <v>97</v>
      </c>
      <c r="C57" s="221"/>
      <c r="D57" s="221"/>
      <c r="E57" s="220"/>
      <c r="F57" s="217" t="s">
        <v>88</v>
      </c>
      <c r="G57" s="213"/>
      <c r="I57" s="12"/>
      <c r="J57" s="12"/>
      <c r="K57" s="14"/>
      <c r="L57" s="12"/>
      <c r="M57" s="12"/>
      <c r="N57" s="12"/>
      <c r="O57" s="12"/>
      <c r="P57" s="14"/>
      <c r="Q57" s="12"/>
      <c r="R57" s="12"/>
      <c r="S57" s="12"/>
      <c r="T57" s="12"/>
      <c r="U57" s="12"/>
      <c r="W57" s="96">
        <v>255</v>
      </c>
      <c r="X57" s="106" t="s">
        <v>375</v>
      </c>
    </row>
    <row r="58" spans="1:24">
      <c r="A58" s="214"/>
      <c r="B58" s="217" t="s">
        <v>102</v>
      </c>
      <c r="C58" s="221"/>
      <c r="D58" s="221"/>
      <c r="E58" s="220"/>
      <c r="F58" s="217" t="s">
        <v>95</v>
      </c>
      <c r="G58" s="213"/>
      <c r="I58" s="12"/>
      <c r="J58" s="12"/>
      <c r="K58" s="14"/>
      <c r="L58" s="12"/>
      <c r="M58" s="12"/>
      <c r="N58" s="12"/>
      <c r="O58" s="12"/>
      <c r="P58" s="14"/>
      <c r="Q58" s="12"/>
      <c r="R58" s="12"/>
      <c r="S58" s="12"/>
      <c r="T58" s="12"/>
      <c r="U58" s="12"/>
      <c r="W58" s="96">
        <v>256</v>
      </c>
      <c r="X58" s="106" t="s">
        <v>376</v>
      </c>
    </row>
    <row r="59" spans="1:24">
      <c r="A59" s="222" t="s">
        <v>281</v>
      </c>
      <c r="B59" s="215"/>
      <c r="C59" s="221"/>
      <c r="D59" s="221"/>
      <c r="E59" s="223" t="s">
        <v>282</v>
      </c>
      <c r="F59" s="217"/>
      <c r="G59" s="213"/>
      <c r="I59" s="12"/>
      <c r="J59" s="12"/>
      <c r="K59" s="14"/>
      <c r="L59" s="12"/>
      <c r="M59" s="12"/>
      <c r="N59" s="12"/>
      <c r="O59" s="12"/>
      <c r="P59" s="14"/>
      <c r="Q59" s="12"/>
      <c r="R59" s="12"/>
      <c r="S59" s="12"/>
      <c r="T59" s="12"/>
      <c r="U59" s="12"/>
      <c r="W59" s="96">
        <v>257</v>
      </c>
      <c r="X59" s="106" t="s">
        <v>377</v>
      </c>
    </row>
    <row r="60" spans="1:24">
      <c r="A60" s="217" t="s">
        <v>45</v>
      </c>
      <c r="B60" s="215"/>
      <c r="C60" s="221"/>
      <c r="D60" s="221"/>
      <c r="E60" s="218" t="s">
        <v>47</v>
      </c>
      <c r="F60" s="215"/>
      <c r="G60" s="213"/>
      <c r="I60" s="12"/>
      <c r="J60" s="12"/>
      <c r="K60" s="14"/>
      <c r="L60" s="12"/>
      <c r="M60" s="12"/>
      <c r="N60" s="12"/>
      <c r="O60" s="12"/>
      <c r="P60" s="14"/>
      <c r="Q60" s="12"/>
      <c r="R60" s="12"/>
      <c r="S60" s="12"/>
      <c r="T60" s="12"/>
      <c r="U60" s="12"/>
      <c r="W60" s="96">
        <v>258</v>
      </c>
      <c r="X60" s="106" t="s">
        <v>378</v>
      </c>
    </row>
    <row r="61" spans="1:24">
      <c r="A61" s="217" t="s">
        <v>67</v>
      </c>
      <c r="B61" s="215"/>
      <c r="C61" s="216"/>
      <c r="D61" s="216"/>
      <c r="E61" s="217" t="s">
        <v>73</v>
      </c>
      <c r="F61" s="215"/>
      <c r="G61" s="213"/>
      <c r="I61" s="12"/>
      <c r="J61" s="12"/>
      <c r="K61" s="14"/>
      <c r="L61" s="12"/>
      <c r="M61" s="12"/>
      <c r="N61" s="12"/>
      <c r="O61" s="12"/>
      <c r="P61" s="14"/>
      <c r="Q61" s="12"/>
      <c r="R61" s="12"/>
      <c r="S61" s="12"/>
      <c r="T61" s="12"/>
      <c r="U61" s="12"/>
      <c r="W61" s="96">
        <v>259</v>
      </c>
      <c r="X61" s="106" t="s">
        <v>379</v>
      </c>
    </row>
    <row r="62" spans="1:24">
      <c r="A62" s="215"/>
      <c r="B62" s="215"/>
      <c r="C62" s="216"/>
      <c r="D62" s="216"/>
      <c r="E62" s="214"/>
      <c r="F62" s="215"/>
      <c r="G62" s="213"/>
      <c r="I62" s="12"/>
      <c r="J62" s="12"/>
      <c r="K62" s="14"/>
      <c r="L62" s="12"/>
      <c r="M62" s="12"/>
      <c r="N62" s="12"/>
      <c r="O62" s="12"/>
      <c r="P62" s="14"/>
      <c r="Q62" s="12"/>
      <c r="R62" s="12"/>
      <c r="S62" s="12"/>
      <c r="T62" s="12"/>
      <c r="U62" s="12"/>
      <c r="W62" s="96">
        <v>260</v>
      </c>
      <c r="X62" s="106" t="s">
        <v>380</v>
      </c>
    </row>
    <row r="63" spans="1:24">
      <c r="A63" s="215"/>
      <c r="B63" s="215"/>
      <c r="C63" s="216"/>
      <c r="D63" s="216"/>
      <c r="E63" s="215"/>
      <c r="F63" s="217"/>
      <c r="G63" s="213"/>
      <c r="I63" s="12"/>
      <c r="J63" s="12"/>
      <c r="K63" s="14"/>
      <c r="L63" s="12"/>
      <c r="M63" s="12"/>
      <c r="N63" s="12"/>
      <c r="O63" s="12"/>
      <c r="P63" s="14"/>
      <c r="Q63" s="12"/>
      <c r="R63" s="12"/>
      <c r="S63" s="12"/>
      <c r="T63" s="12"/>
      <c r="U63" s="12"/>
      <c r="W63" s="96">
        <v>261</v>
      </c>
      <c r="X63" s="106" t="s">
        <v>381</v>
      </c>
    </row>
    <row r="64" spans="1:24">
      <c r="A64" s="215" t="s">
        <v>292</v>
      </c>
      <c r="B64" s="215" t="s">
        <v>295</v>
      </c>
      <c r="C64" s="216"/>
      <c r="D64" s="216"/>
      <c r="E64" s="215" t="s">
        <v>297</v>
      </c>
      <c r="F64" s="217" t="s">
        <v>299</v>
      </c>
      <c r="G64" s="213"/>
      <c r="I64" s="12"/>
      <c r="J64" s="12"/>
      <c r="K64" s="14"/>
      <c r="L64" s="12"/>
      <c r="M64" s="12"/>
      <c r="N64" s="12"/>
      <c r="O64" s="12"/>
      <c r="P64" s="14"/>
      <c r="Q64" s="12"/>
      <c r="R64" s="12"/>
      <c r="S64" s="12"/>
      <c r="T64" s="12"/>
      <c r="U64" s="12"/>
      <c r="W64" s="96">
        <v>262</v>
      </c>
      <c r="X64" s="106" t="s">
        <v>382</v>
      </c>
    </row>
    <row r="65" spans="1:24">
      <c r="A65" s="217" t="s">
        <v>19</v>
      </c>
      <c r="B65" s="217" t="s">
        <v>25</v>
      </c>
      <c r="C65" s="216"/>
      <c r="D65" s="216"/>
      <c r="E65" s="217" t="s">
        <v>20</v>
      </c>
      <c r="F65" s="217" t="s">
        <v>26</v>
      </c>
      <c r="G65" s="213"/>
      <c r="I65" s="12"/>
      <c r="J65" s="12"/>
      <c r="K65" s="14"/>
      <c r="L65" s="12"/>
      <c r="M65" s="12"/>
      <c r="N65" s="12"/>
      <c r="O65" s="12"/>
      <c r="P65" s="14"/>
      <c r="Q65" s="12"/>
      <c r="R65" s="12"/>
      <c r="S65" s="12"/>
      <c r="T65" s="12"/>
      <c r="U65" s="12"/>
      <c r="W65" s="96">
        <v>263</v>
      </c>
      <c r="X65" s="106" t="s">
        <v>383</v>
      </c>
    </row>
    <row r="66" spans="1:24">
      <c r="A66" s="215"/>
      <c r="B66" s="215"/>
      <c r="C66" s="216"/>
      <c r="D66" s="216"/>
      <c r="E66" s="217"/>
      <c r="F66" s="217"/>
      <c r="G66" s="213"/>
      <c r="I66" s="12"/>
      <c r="J66" s="12"/>
      <c r="K66" s="14"/>
      <c r="L66" s="12"/>
      <c r="M66" s="12"/>
      <c r="N66" s="12"/>
      <c r="O66" s="12"/>
      <c r="P66" s="14"/>
      <c r="Q66" s="12"/>
      <c r="R66" s="12"/>
      <c r="S66" s="12"/>
      <c r="T66" s="12"/>
      <c r="U66" s="12"/>
      <c r="W66" s="96">
        <v>264</v>
      </c>
      <c r="X66" s="106" t="s">
        <v>384</v>
      </c>
    </row>
    <row r="67" spans="1:24">
      <c r="A67" s="214" t="s">
        <v>293</v>
      </c>
      <c r="B67" s="214" t="s">
        <v>296</v>
      </c>
      <c r="C67" s="213"/>
      <c r="D67" s="213"/>
      <c r="E67" s="214" t="s">
        <v>298</v>
      </c>
      <c r="F67" s="217" t="s">
        <v>300</v>
      </c>
      <c r="G67" s="213"/>
      <c r="I67" s="12"/>
      <c r="J67" s="12"/>
      <c r="K67" s="14"/>
      <c r="L67" s="12"/>
      <c r="M67" s="12"/>
      <c r="N67" s="12"/>
      <c r="O67" s="12"/>
      <c r="P67" s="14"/>
      <c r="Q67" s="12"/>
      <c r="R67" s="12"/>
      <c r="S67" s="12"/>
      <c r="T67" s="12"/>
      <c r="U67" s="12"/>
      <c r="W67" s="96">
        <v>265</v>
      </c>
      <c r="X67" s="106" t="s">
        <v>385</v>
      </c>
    </row>
    <row r="68" spans="1:24">
      <c r="A68" s="214" t="s">
        <v>19</v>
      </c>
      <c r="B68" s="214" t="s">
        <v>25</v>
      </c>
      <c r="C68" s="213"/>
      <c r="D68" s="213"/>
      <c r="E68" s="214" t="s">
        <v>20</v>
      </c>
      <c r="F68" s="217" t="s">
        <v>26</v>
      </c>
      <c r="G68" s="213"/>
      <c r="I68" s="12"/>
      <c r="J68" s="12"/>
      <c r="K68" s="14"/>
      <c r="L68" s="12"/>
      <c r="M68" s="12"/>
      <c r="N68" s="12"/>
      <c r="O68" s="12"/>
      <c r="P68" s="14"/>
      <c r="Q68" s="12"/>
      <c r="R68" s="12"/>
      <c r="S68" s="12"/>
      <c r="T68" s="12"/>
      <c r="U68" s="12"/>
      <c r="W68" s="96">
        <v>266</v>
      </c>
      <c r="X68" s="106" t="s">
        <v>386</v>
      </c>
    </row>
    <row r="69" spans="1:24">
      <c r="A69" s="214"/>
      <c r="B69" s="214"/>
      <c r="C69" s="213"/>
      <c r="D69" s="213"/>
      <c r="E69" s="214"/>
      <c r="F69" s="212"/>
      <c r="G69" s="213"/>
      <c r="I69" s="12"/>
      <c r="J69" s="12"/>
      <c r="K69" s="14"/>
      <c r="L69" s="12"/>
      <c r="M69" s="12"/>
      <c r="N69" s="12"/>
      <c r="O69" s="12"/>
      <c r="P69" s="14"/>
      <c r="Q69" s="12"/>
      <c r="R69" s="12"/>
      <c r="S69" s="12"/>
      <c r="T69" s="12"/>
      <c r="U69" s="12"/>
      <c r="W69" s="96">
        <v>267</v>
      </c>
      <c r="X69" s="106" t="s">
        <v>387</v>
      </c>
    </row>
    <row r="70" spans="1:24">
      <c r="A70" s="215" t="s">
        <v>294</v>
      </c>
      <c r="B70" s="215"/>
      <c r="C70" s="216"/>
      <c r="D70" s="216"/>
      <c r="E70" s="217" t="s">
        <v>301</v>
      </c>
      <c r="F70" s="212"/>
      <c r="G70" s="213"/>
      <c r="I70" s="12"/>
      <c r="J70" s="12"/>
      <c r="K70" s="14"/>
      <c r="L70" s="12"/>
      <c r="M70" s="12"/>
      <c r="N70" s="12"/>
      <c r="O70" s="12"/>
      <c r="P70" s="14"/>
      <c r="Q70" s="12"/>
      <c r="R70" s="12"/>
      <c r="S70" s="12"/>
      <c r="T70" s="12"/>
      <c r="U70" s="12"/>
      <c r="W70" s="96">
        <v>301</v>
      </c>
      <c r="X70" s="97" t="s">
        <v>388</v>
      </c>
    </row>
    <row r="71" spans="1:24">
      <c r="A71" s="217" t="s">
        <v>32</v>
      </c>
      <c r="B71" s="215"/>
      <c r="C71" s="216"/>
      <c r="D71" s="216"/>
      <c r="E71" s="217" t="s">
        <v>33</v>
      </c>
      <c r="F71" s="212"/>
      <c r="G71" s="213"/>
      <c r="I71" s="12"/>
      <c r="J71" s="12"/>
      <c r="K71" s="14"/>
      <c r="L71" s="12"/>
      <c r="M71" s="12"/>
      <c r="N71" s="12"/>
      <c r="O71" s="12"/>
      <c r="P71" s="14"/>
      <c r="Q71" s="12"/>
      <c r="R71" s="12"/>
      <c r="S71" s="12"/>
      <c r="T71" s="12"/>
      <c r="U71" s="12"/>
      <c r="W71" s="96">
        <v>302</v>
      </c>
      <c r="X71" s="97" t="s">
        <v>389</v>
      </c>
    </row>
    <row r="72" spans="1:24">
      <c r="A72" s="214"/>
      <c r="B72" s="214"/>
      <c r="C72" s="213"/>
      <c r="D72" s="213"/>
      <c r="E72" s="212"/>
      <c r="F72" s="212"/>
      <c r="G72" s="213"/>
      <c r="I72" s="12"/>
      <c r="J72" s="12"/>
      <c r="K72" s="14"/>
      <c r="L72" s="12"/>
      <c r="M72" s="12"/>
      <c r="N72" s="12"/>
      <c r="O72" s="12"/>
      <c r="P72" s="14"/>
      <c r="Q72" s="12"/>
      <c r="R72" s="12"/>
      <c r="S72" s="12"/>
      <c r="T72" s="12"/>
      <c r="U72" s="12"/>
      <c r="W72" s="96">
        <v>303</v>
      </c>
      <c r="X72" s="97" t="s">
        <v>390</v>
      </c>
    </row>
    <row r="73" spans="1:24">
      <c r="A73" s="214"/>
      <c r="B73" s="214"/>
      <c r="C73" s="213"/>
      <c r="D73" s="213"/>
      <c r="E73" s="212"/>
      <c r="F73" s="212"/>
      <c r="G73" s="213"/>
      <c r="I73" s="12"/>
      <c r="J73" s="12"/>
      <c r="K73" s="14"/>
      <c r="L73" s="12"/>
      <c r="M73" s="12"/>
      <c r="N73" s="12"/>
      <c r="O73" s="12"/>
      <c r="P73" s="14"/>
      <c r="Q73" s="12"/>
      <c r="R73" s="12"/>
      <c r="S73" s="12"/>
      <c r="T73" s="12"/>
      <c r="U73" s="12"/>
      <c r="W73" s="96">
        <v>304</v>
      </c>
      <c r="X73" s="97" t="s">
        <v>391</v>
      </c>
    </row>
    <row r="74" spans="1:24">
      <c r="A74" s="214"/>
      <c r="B74" s="214"/>
      <c r="C74" s="213"/>
      <c r="D74" s="213"/>
      <c r="E74" s="212"/>
      <c r="F74" s="212"/>
      <c r="G74" s="213"/>
      <c r="I74" s="12"/>
      <c r="J74" s="12"/>
      <c r="K74" s="14"/>
      <c r="L74" s="12"/>
      <c r="M74" s="12"/>
      <c r="N74" s="12"/>
      <c r="O74" s="12"/>
      <c r="P74" s="14"/>
      <c r="Q74" s="12"/>
      <c r="R74" s="12"/>
      <c r="S74" s="12"/>
      <c r="T74" s="12"/>
      <c r="U74" s="12"/>
      <c r="W74" s="96">
        <v>305</v>
      </c>
      <c r="X74" s="97" t="s">
        <v>392</v>
      </c>
    </row>
    <row r="75" spans="1:24">
      <c r="A75" s="214"/>
      <c r="B75" s="214"/>
      <c r="C75" s="213"/>
      <c r="D75" s="213"/>
      <c r="E75" s="212"/>
      <c r="F75" s="212"/>
      <c r="G75" s="213"/>
      <c r="I75" s="12"/>
      <c r="J75" s="12"/>
      <c r="K75" s="14"/>
      <c r="L75" s="12"/>
      <c r="M75" s="12"/>
      <c r="N75" s="12"/>
      <c r="O75" s="12"/>
      <c r="P75" s="14"/>
      <c r="Q75" s="12"/>
      <c r="R75" s="12"/>
      <c r="S75" s="12"/>
      <c r="T75" s="12"/>
      <c r="U75" s="12"/>
      <c r="W75" s="96">
        <v>306</v>
      </c>
      <c r="X75" s="97" t="s">
        <v>393</v>
      </c>
    </row>
    <row r="76" spans="1:24">
      <c r="A76" s="214"/>
      <c r="B76" s="214"/>
      <c r="C76" s="213"/>
      <c r="D76" s="213"/>
      <c r="E76" s="212"/>
      <c r="F76" s="212"/>
      <c r="G76" s="213"/>
      <c r="I76" s="12"/>
      <c r="J76" s="12"/>
      <c r="K76" s="14"/>
      <c r="L76" s="12"/>
      <c r="M76" s="12"/>
      <c r="N76" s="12"/>
      <c r="O76" s="12"/>
      <c r="P76" s="14"/>
      <c r="Q76" s="12"/>
      <c r="R76" s="12"/>
      <c r="S76" s="12"/>
      <c r="T76" s="12"/>
      <c r="U76" s="12"/>
      <c r="W76" s="96">
        <v>307</v>
      </c>
      <c r="X76" s="97" t="s">
        <v>394</v>
      </c>
    </row>
    <row r="77" spans="1:24">
      <c r="A77" s="212"/>
      <c r="B77" s="212"/>
      <c r="C77" s="213"/>
      <c r="D77" s="213"/>
      <c r="E77" s="212"/>
      <c r="F77" s="212"/>
      <c r="G77" s="213"/>
      <c r="I77" s="12"/>
      <c r="J77" s="12"/>
      <c r="K77" s="14"/>
      <c r="L77" s="12"/>
      <c r="M77" s="12"/>
      <c r="N77" s="12"/>
      <c r="O77" s="12"/>
      <c r="P77" s="14"/>
      <c r="Q77" s="12"/>
      <c r="R77" s="12"/>
      <c r="S77" s="12"/>
      <c r="T77" s="12"/>
      <c r="U77" s="12"/>
      <c r="W77" s="96">
        <v>308</v>
      </c>
      <c r="X77" s="97" t="s">
        <v>395</v>
      </c>
    </row>
    <row r="78" spans="1:24">
      <c r="A78" s="212"/>
      <c r="B78" s="212"/>
      <c r="C78" s="213"/>
      <c r="D78" s="213"/>
      <c r="E78" s="212"/>
      <c r="F78" s="212"/>
      <c r="G78" s="213"/>
      <c r="I78" s="12"/>
      <c r="J78" s="12"/>
      <c r="K78" s="14"/>
      <c r="L78" s="12"/>
      <c r="M78" s="12"/>
      <c r="N78" s="12"/>
      <c r="O78" s="12"/>
      <c r="P78" s="14"/>
      <c r="Q78" s="12"/>
      <c r="R78" s="12"/>
      <c r="S78" s="12"/>
      <c r="T78" s="12"/>
      <c r="U78" s="12"/>
      <c r="W78" s="96">
        <v>309</v>
      </c>
      <c r="X78" s="97" t="s">
        <v>396</v>
      </c>
    </row>
    <row r="79" spans="1:24">
      <c r="A79" s="212"/>
      <c r="B79" s="212"/>
      <c r="C79" s="213"/>
      <c r="D79" s="213"/>
      <c r="E79" s="212"/>
      <c r="F79" s="212"/>
      <c r="G79" s="213"/>
      <c r="I79" s="12"/>
      <c r="J79" s="12"/>
      <c r="K79" s="14"/>
      <c r="L79" s="12"/>
      <c r="M79" s="12"/>
      <c r="N79" s="12"/>
      <c r="O79" s="12"/>
      <c r="P79" s="14"/>
      <c r="Q79" s="12"/>
      <c r="R79" s="12"/>
      <c r="S79" s="12"/>
      <c r="T79" s="12"/>
      <c r="U79" s="12"/>
      <c r="W79" s="96">
        <v>310</v>
      </c>
      <c r="X79" s="97" t="s">
        <v>397</v>
      </c>
    </row>
    <row r="80" spans="1:24">
      <c r="A80" s="212"/>
      <c r="B80" s="212"/>
      <c r="C80" s="213"/>
      <c r="D80" s="213"/>
      <c r="E80" s="212"/>
      <c r="F80" s="212"/>
      <c r="G80" s="213"/>
      <c r="I80" s="12"/>
      <c r="J80" s="12"/>
      <c r="K80" s="14"/>
      <c r="L80" s="12"/>
      <c r="M80" s="12"/>
      <c r="N80" s="12"/>
      <c r="O80" s="12"/>
      <c r="P80" s="14"/>
      <c r="Q80" s="12"/>
      <c r="R80" s="12"/>
      <c r="S80" s="12"/>
      <c r="T80" s="12"/>
      <c r="U80" s="12"/>
      <c r="W80" s="96">
        <v>311</v>
      </c>
      <c r="X80" s="97" t="s">
        <v>398</v>
      </c>
    </row>
    <row r="81" spans="1:24">
      <c r="A81" s="212"/>
      <c r="B81" s="212"/>
      <c r="C81" s="213"/>
      <c r="D81" s="213"/>
      <c r="E81" s="212"/>
      <c r="F81" s="212"/>
      <c r="G81" s="213"/>
      <c r="I81" s="12"/>
      <c r="J81" s="12"/>
      <c r="K81" s="14"/>
      <c r="L81" s="12"/>
      <c r="M81" s="12"/>
      <c r="N81" s="12"/>
      <c r="O81" s="12"/>
      <c r="P81" s="14"/>
      <c r="Q81" s="12"/>
      <c r="R81" s="12"/>
      <c r="S81" s="12"/>
      <c r="T81" s="12"/>
      <c r="U81" s="12"/>
      <c r="W81" s="96">
        <v>312</v>
      </c>
      <c r="X81" s="97" t="s">
        <v>399</v>
      </c>
    </row>
    <row r="82" spans="1:24">
      <c r="A82" s="12"/>
      <c r="B82" s="12"/>
      <c r="E82" s="12"/>
      <c r="F82" s="12"/>
      <c r="I82" s="12"/>
      <c r="J82" s="12"/>
      <c r="K82" s="14"/>
      <c r="L82" s="12"/>
      <c r="M82" s="12"/>
      <c r="N82" s="12"/>
      <c r="O82" s="12"/>
      <c r="P82" s="14"/>
      <c r="Q82" s="12"/>
      <c r="R82" s="12"/>
      <c r="S82" s="12"/>
      <c r="T82" s="12"/>
      <c r="U82" s="12"/>
      <c r="W82" s="96">
        <v>313</v>
      </c>
      <c r="X82" s="97" t="s">
        <v>400</v>
      </c>
    </row>
    <row r="83" spans="1:24">
      <c r="A83" s="12"/>
      <c r="B83" s="12"/>
      <c r="E83" s="12"/>
      <c r="F83" s="12"/>
      <c r="I83" s="12"/>
      <c r="J83" s="12"/>
      <c r="K83" s="14"/>
      <c r="L83" s="12"/>
      <c r="M83" s="12"/>
      <c r="N83" s="12"/>
      <c r="O83" s="12"/>
      <c r="P83" s="14"/>
      <c r="Q83" s="12"/>
      <c r="R83" s="12"/>
      <c r="S83" s="12"/>
      <c r="T83" s="12"/>
      <c r="U83" s="12"/>
      <c r="W83" s="96">
        <v>314</v>
      </c>
      <c r="X83" s="97" t="s">
        <v>401</v>
      </c>
    </row>
    <row r="84" spans="1:24">
      <c r="A84" s="12"/>
      <c r="B84" s="12"/>
      <c r="E84" s="12"/>
      <c r="F84" s="12"/>
      <c r="I84" s="12"/>
      <c r="J84" s="12"/>
      <c r="K84" s="14"/>
      <c r="L84" s="12"/>
      <c r="M84" s="12"/>
      <c r="N84" s="12"/>
      <c r="O84" s="12"/>
      <c r="P84" s="14"/>
      <c r="Q84" s="12"/>
      <c r="R84" s="12"/>
      <c r="S84" s="12"/>
      <c r="T84" s="12"/>
      <c r="U84" s="12"/>
      <c r="W84" s="96">
        <v>315</v>
      </c>
      <c r="X84" s="97" t="s">
        <v>402</v>
      </c>
    </row>
    <row r="85" spans="1:24">
      <c r="A85" s="12"/>
      <c r="B85" s="12"/>
      <c r="E85" s="12"/>
      <c r="F85" s="12"/>
      <c r="I85" s="12"/>
      <c r="J85" s="12"/>
      <c r="K85" s="14"/>
      <c r="L85" s="12"/>
      <c r="M85" s="12"/>
      <c r="N85" s="12"/>
      <c r="O85" s="12"/>
      <c r="P85" s="14"/>
      <c r="Q85" s="12"/>
      <c r="R85" s="12"/>
      <c r="S85" s="12"/>
      <c r="T85" s="12"/>
      <c r="U85" s="12"/>
      <c r="W85" s="96">
        <v>316</v>
      </c>
      <c r="X85" s="97" t="s">
        <v>403</v>
      </c>
    </row>
    <row r="86" spans="1:24">
      <c r="A86" s="12"/>
      <c r="B86" s="12"/>
      <c r="E86" s="12"/>
      <c r="F86" s="12"/>
      <c r="I86" s="12"/>
      <c r="J86" s="12"/>
      <c r="K86" s="14"/>
      <c r="L86" s="12"/>
      <c r="M86" s="12"/>
      <c r="N86" s="12"/>
      <c r="O86" s="12"/>
      <c r="P86" s="14"/>
      <c r="Q86" s="12"/>
      <c r="R86" s="12"/>
      <c r="S86" s="12"/>
      <c r="T86" s="12"/>
      <c r="U86" s="12"/>
      <c r="W86" s="96">
        <v>317</v>
      </c>
      <c r="X86" s="97" t="s">
        <v>404</v>
      </c>
    </row>
    <row r="87" spans="1:24">
      <c r="A87" s="12"/>
      <c r="B87" s="12"/>
      <c r="E87" s="12"/>
      <c r="F87" s="12"/>
      <c r="I87" s="12"/>
      <c r="J87" s="12"/>
      <c r="K87" s="14"/>
      <c r="L87" s="12"/>
      <c r="M87" s="12"/>
      <c r="N87" s="12"/>
      <c r="O87" s="12"/>
      <c r="P87" s="14"/>
      <c r="Q87" s="12"/>
      <c r="R87" s="12"/>
      <c r="S87" s="12"/>
      <c r="T87" s="12"/>
      <c r="U87" s="12"/>
      <c r="W87" s="96">
        <v>318</v>
      </c>
      <c r="X87" s="97" t="s">
        <v>405</v>
      </c>
    </row>
    <row r="88" spans="1:24">
      <c r="A88" s="12"/>
      <c r="B88" s="12"/>
      <c r="E88" s="12"/>
      <c r="F88" s="12"/>
      <c r="I88" s="12"/>
      <c r="J88" s="12"/>
      <c r="K88" s="14"/>
      <c r="L88" s="12"/>
      <c r="M88" s="12"/>
      <c r="N88" s="12"/>
      <c r="O88" s="12"/>
      <c r="P88" s="14"/>
      <c r="Q88" s="12"/>
      <c r="R88" s="12"/>
      <c r="S88" s="12"/>
      <c r="T88" s="12"/>
      <c r="U88" s="12"/>
      <c r="W88" s="96">
        <v>319</v>
      </c>
      <c r="X88" s="97" t="s">
        <v>406</v>
      </c>
    </row>
    <row r="89" spans="1:24">
      <c r="A89" s="12"/>
      <c r="B89" s="12"/>
      <c r="E89" s="12"/>
      <c r="F89" s="12"/>
      <c r="I89" s="12"/>
      <c r="J89" s="12"/>
      <c r="K89" s="14"/>
      <c r="L89" s="12"/>
      <c r="M89" s="12"/>
      <c r="N89" s="12"/>
      <c r="O89" s="12"/>
      <c r="P89" s="14"/>
      <c r="Q89" s="12"/>
      <c r="R89" s="12"/>
      <c r="S89" s="12"/>
      <c r="T89" s="12"/>
      <c r="U89" s="12"/>
      <c r="W89" s="96">
        <v>320</v>
      </c>
      <c r="X89" s="97" t="s">
        <v>407</v>
      </c>
    </row>
    <row r="90" spans="1:24">
      <c r="A90" s="12"/>
      <c r="B90" s="12"/>
      <c r="E90" s="12"/>
      <c r="F90" s="12"/>
      <c r="I90" s="12"/>
      <c r="J90" s="12"/>
      <c r="K90" s="14"/>
      <c r="L90" s="12"/>
      <c r="M90" s="12"/>
      <c r="N90" s="12"/>
      <c r="O90" s="12"/>
      <c r="P90" s="14"/>
      <c r="Q90" s="12"/>
      <c r="R90" s="12"/>
      <c r="S90" s="12"/>
      <c r="T90" s="12"/>
      <c r="U90" s="12"/>
      <c r="W90" s="96">
        <v>321</v>
      </c>
      <c r="X90" s="97" t="s">
        <v>408</v>
      </c>
    </row>
    <row r="91" spans="1:24">
      <c r="A91" s="12"/>
      <c r="B91" s="12"/>
      <c r="E91" s="12"/>
      <c r="F91" s="12"/>
      <c r="I91" s="12"/>
      <c r="J91" s="12"/>
      <c r="K91" s="14"/>
      <c r="L91" s="12"/>
      <c r="M91" s="12"/>
      <c r="N91" s="12"/>
      <c r="O91" s="12"/>
      <c r="P91" s="14"/>
      <c r="Q91" s="12"/>
      <c r="R91" s="12"/>
      <c r="S91" s="12"/>
      <c r="T91" s="12"/>
      <c r="U91" s="12"/>
      <c r="W91" s="96">
        <v>322</v>
      </c>
      <c r="X91" s="97" t="s">
        <v>409</v>
      </c>
    </row>
    <row r="92" spans="1:24">
      <c r="A92" s="12"/>
      <c r="B92" s="12"/>
      <c r="E92" s="12"/>
      <c r="F92" s="12"/>
      <c r="I92" s="12"/>
      <c r="J92" s="12"/>
      <c r="K92" s="14"/>
      <c r="L92" s="12"/>
      <c r="M92" s="12"/>
      <c r="N92" s="12"/>
      <c r="O92" s="12"/>
      <c r="P92" s="14"/>
      <c r="Q92" s="12"/>
      <c r="R92" s="12"/>
      <c r="S92" s="12"/>
      <c r="T92" s="12"/>
      <c r="U92" s="12"/>
      <c r="W92" s="96">
        <v>323</v>
      </c>
      <c r="X92" s="97" t="s">
        <v>410</v>
      </c>
    </row>
    <row r="93" spans="1:24">
      <c r="A93" s="12"/>
      <c r="B93" s="12"/>
      <c r="E93" s="12"/>
      <c r="F93" s="12"/>
      <c r="I93" s="12"/>
      <c r="J93" s="12"/>
      <c r="K93" s="14"/>
      <c r="L93" s="12"/>
      <c r="M93" s="12"/>
      <c r="N93" s="12"/>
      <c r="O93" s="12"/>
      <c r="P93" s="14"/>
      <c r="Q93" s="12"/>
      <c r="R93" s="12"/>
      <c r="S93" s="12"/>
      <c r="T93" s="12"/>
      <c r="U93" s="12"/>
      <c r="W93" s="96">
        <v>324</v>
      </c>
      <c r="X93" s="97" t="s">
        <v>411</v>
      </c>
    </row>
    <row r="94" spans="1:24">
      <c r="A94" s="12"/>
      <c r="B94" s="12"/>
      <c r="E94" s="12"/>
      <c r="F94" s="12"/>
      <c r="I94" s="12"/>
      <c r="J94" s="12"/>
      <c r="K94" s="14"/>
      <c r="L94" s="12"/>
      <c r="M94" s="12"/>
      <c r="N94" s="12"/>
      <c r="O94" s="12"/>
      <c r="P94" s="14"/>
      <c r="Q94" s="12"/>
      <c r="R94" s="12"/>
      <c r="S94" s="12"/>
      <c r="T94" s="12"/>
      <c r="U94" s="12"/>
      <c r="W94" s="96">
        <v>325</v>
      </c>
      <c r="X94" s="97" t="s">
        <v>412</v>
      </c>
    </row>
    <row r="95" spans="1:24">
      <c r="A95" s="12"/>
      <c r="B95" s="12"/>
      <c r="E95" s="12"/>
      <c r="F95" s="12"/>
      <c r="I95" s="12"/>
      <c r="J95" s="12"/>
      <c r="K95" s="14"/>
      <c r="L95" s="12"/>
      <c r="M95" s="12"/>
      <c r="N95" s="12"/>
      <c r="O95" s="12"/>
      <c r="P95" s="14"/>
      <c r="Q95" s="12"/>
      <c r="R95" s="12"/>
      <c r="S95" s="12"/>
      <c r="T95" s="12"/>
      <c r="U95" s="12"/>
      <c r="W95" s="96">
        <v>326</v>
      </c>
      <c r="X95" s="97" t="s">
        <v>413</v>
      </c>
    </row>
    <row r="96" spans="1:24">
      <c r="A96" s="12"/>
      <c r="B96" s="12"/>
      <c r="E96" s="12"/>
      <c r="F96" s="12"/>
      <c r="I96" s="12"/>
      <c r="J96" s="12"/>
      <c r="K96" s="14"/>
      <c r="L96" s="12"/>
      <c r="M96" s="12"/>
      <c r="N96" s="12"/>
      <c r="O96" s="12"/>
      <c r="P96" s="14"/>
      <c r="Q96" s="12"/>
      <c r="R96" s="12"/>
      <c r="S96" s="12"/>
      <c r="T96" s="12"/>
      <c r="U96" s="12"/>
      <c r="W96" s="96">
        <v>327</v>
      </c>
      <c r="X96" s="97" t="s">
        <v>414</v>
      </c>
    </row>
    <row r="97" spans="1:24">
      <c r="A97" s="12"/>
      <c r="B97" s="12"/>
      <c r="E97" s="12"/>
      <c r="F97" s="12"/>
      <c r="I97" s="12"/>
      <c r="J97" s="12"/>
      <c r="K97" s="14"/>
      <c r="L97" s="12"/>
      <c r="M97" s="12"/>
      <c r="N97" s="12"/>
      <c r="O97" s="12"/>
      <c r="P97" s="14"/>
      <c r="Q97" s="12"/>
      <c r="R97" s="12"/>
      <c r="S97" s="12"/>
      <c r="T97" s="12"/>
      <c r="U97" s="12"/>
      <c r="W97" s="96">
        <v>328</v>
      </c>
      <c r="X97" s="97" t="s">
        <v>415</v>
      </c>
    </row>
    <row r="98" spans="1:24">
      <c r="A98" s="12"/>
      <c r="B98" s="12"/>
      <c r="E98" s="12"/>
      <c r="F98" s="12"/>
      <c r="I98" s="12"/>
      <c r="J98" s="12"/>
      <c r="K98" s="14"/>
      <c r="L98" s="12"/>
      <c r="M98" s="12"/>
      <c r="N98" s="12"/>
      <c r="O98" s="12"/>
      <c r="P98" s="14"/>
      <c r="Q98" s="12"/>
      <c r="R98" s="12"/>
      <c r="S98" s="12"/>
      <c r="T98" s="12"/>
      <c r="U98" s="12"/>
      <c r="W98" s="96">
        <v>329</v>
      </c>
      <c r="X98" s="97" t="s">
        <v>416</v>
      </c>
    </row>
    <row r="99" spans="1:24">
      <c r="A99" s="12"/>
      <c r="B99" s="12"/>
      <c r="E99" s="12"/>
      <c r="F99" s="12"/>
      <c r="I99" s="12"/>
      <c r="J99" s="12"/>
      <c r="K99" s="14"/>
      <c r="L99" s="12"/>
      <c r="M99" s="12"/>
      <c r="N99" s="12"/>
      <c r="O99" s="12"/>
      <c r="P99" s="14"/>
      <c r="Q99" s="12"/>
      <c r="R99" s="12"/>
      <c r="S99" s="12"/>
      <c r="T99" s="12"/>
      <c r="U99" s="12"/>
      <c r="W99" s="96">
        <v>330</v>
      </c>
      <c r="X99" s="97" t="s">
        <v>417</v>
      </c>
    </row>
    <row r="100" spans="1:24">
      <c r="A100" s="12"/>
      <c r="B100" s="12"/>
      <c r="E100" s="12"/>
      <c r="F100" s="12"/>
      <c r="I100" s="12"/>
      <c r="J100" s="12"/>
      <c r="K100" s="14"/>
      <c r="L100" s="12"/>
      <c r="M100" s="12"/>
      <c r="N100" s="12"/>
      <c r="O100" s="12"/>
      <c r="P100" s="14"/>
      <c r="Q100" s="12"/>
      <c r="R100" s="12"/>
      <c r="S100" s="12"/>
      <c r="T100" s="12"/>
      <c r="U100" s="12"/>
      <c r="W100" s="96">
        <v>331</v>
      </c>
      <c r="X100" s="97" t="s">
        <v>418</v>
      </c>
    </row>
    <row r="101" spans="1:24">
      <c r="A101" s="12"/>
      <c r="B101" s="12"/>
      <c r="E101" s="12"/>
      <c r="F101" s="12"/>
      <c r="I101" s="12"/>
      <c r="J101" s="12"/>
      <c r="K101" s="14"/>
      <c r="L101" s="12"/>
      <c r="M101" s="12"/>
      <c r="N101" s="12"/>
      <c r="O101" s="12"/>
      <c r="P101" s="14"/>
      <c r="Q101" s="12"/>
      <c r="R101" s="12"/>
      <c r="S101" s="12"/>
      <c r="T101" s="12"/>
      <c r="U101" s="12"/>
      <c r="W101" s="96">
        <v>332</v>
      </c>
      <c r="X101" s="97" t="s">
        <v>419</v>
      </c>
    </row>
    <row r="102" spans="1:24">
      <c r="A102" s="12"/>
      <c r="B102" s="12"/>
      <c r="E102" s="12"/>
      <c r="F102" s="12"/>
      <c r="I102" s="12"/>
      <c r="J102" s="12"/>
      <c r="K102" s="14"/>
      <c r="L102" s="12"/>
      <c r="M102" s="12"/>
      <c r="N102" s="12"/>
      <c r="O102" s="12"/>
      <c r="P102" s="14"/>
      <c r="Q102" s="12"/>
      <c r="R102" s="12"/>
      <c r="S102" s="12"/>
      <c r="T102" s="12"/>
      <c r="U102" s="12"/>
      <c r="W102" s="96">
        <v>333</v>
      </c>
      <c r="X102" s="97" t="s">
        <v>420</v>
      </c>
    </row>
    <row r="103" spans="1:24">
      <c r="A103" s="12"/>
      <c r="B103" s="12"/>
      <c r="E103" s="12"/>
      <c r="F103" s="12"/>
      <c r="I103" s="12"/>
      <c r="J103" s="12"/>
      <c r="K103" s="14"/>
      <c r="L103" s="12"/>
      <c r="M103" s="12"/>
      <c r="N103" s="12"/>
      <c r="O103" s="12"/>
      <c r="P103" s="14"/>
      <c r="Q103" s="12"/>
      <c r="R103" s="12"/>
      <c r="S103" s="12"/>
      <c r="T103" s="12"/>
      <c r="U103" s="12"/>
      <c r="W103" s="96">
        <v>334</v>
      </c>
      <c r="X103" s="97" t="s">
        <v>421</v>
      </c>
    </row>
    <row r="104" spans="1:24">
      <c r="A104" s="12"/>
      <c r="B104" s="12"/>
      <c r="E104" s="12"/>
      <c r="F104" s="12"/>
      <c r="I104" s="12"/>
      <c r="J104" s="12"/>
      <c r="K104" s="14"/>
      <c r="L104" s="12"/>
      <c r="M104" s="12"/>
      <c r="N104" s="12"/>
      <c r="O104" s="12"/>
      <c r="P104" s="14"/>
      <c r="Q104" s="12"/>
      <c r="R104" s="12"/>
      <c r="S104" s="12"/>
      <c r="T104" s="12"/>
      <c r="U104" s="12"/>
      <c r="W104" s="96">
        <v>335</v>
      </c>
      <c r="X104" s="97" t="s">
        <v>422</v>
      </c>
    </row>
    <row r="105" spans="1:24">
      <c r="A105" s="12"/>
      <c r="B105" s="12"/>
      <c r="E105" s="12"/>
      <c r="F105" s="12"/>
      <c r="I105" s="12"/>
      <c r="J105" s="12"/>
      <c r="K105" s="14"/>
      <c r="L105" s="12"/>
      <c r="M105" s="12"/>
      <c r="N105" s="12"/>
      <c r="O105" s="12"/>
      <c r="P105" s="14"/>
      <c r="Q105" s="12"/>
      <c r="R105" s="12"/>
      <c r="S105" s="12"/>
      <c r="T105" s="12"/>
      <c r="U105" s="12"/>
      <c r="W105" s="96">
        <v>336</v>
      </c>
      <c r="X105" s="97" t="s">
        <v>423</v>
      </c>
    </row>
    <row r="106" spans="1:24">
      <c r="A106" s="12"/>
      <c r="B106" s="12"/>
      <c r="E106" s="12"/>
      <c r="F106" s="12"/>
      <c r="I106" s="12"/>
      <c r="J106" s="12"/>
      <c r="K106" s="14"/>
      <c r="L106" s="12"/>
      <c r="M106" s="12"/>
      <c r="N106" s="12"/>
      <c r="O106" s="12"/>
      <c r="P106" s="14"/>
      <c r="Q106" s="12"/>
      <c r="R106" s="12"/>
      <c r="S106" s="12"/>
      <c r="T106" s="12"/>
      <c r="U106" s="12"/>
      <c r="W106" s="96">
        <v>337</v>
      </c>
      <c r="X106" s="97" t="s">
        <v>424</v>
      </c>
    </row>
    <row r="107" spans="1:24">
      <c r="A107" s="12"/>
      <c r="B107" s="12"/>
      <c r="E107" s="12"/>
      <c r="F107" s="12"/>
      <c r="I107" s="12"/>
      <c r="J107" s="12"/>
      <c r="K107" s="14"/>
      <c r="L107" s="12"/>
      <c r="M107" s="12"/>
      <c r="N107" s="12"/>
      <c r="O107" s="12"/>
      <c r="P107" s="14"/>
      <c r="Q107" s="12"/>
      <c r="R107" s="12"/>
      <c r="S107" s="12"/>
      <c r="T107" s="12"/>
      <c r="U107" s="12"/>
      <c r="W107" s="96">
        <v>338</v>
      </c>
      <c r="X107" s="97" t="s">
        <v>425</v>
      </c>
    </row>
    <row r="108" spans="1:24">
      <c r="A108" s="12"/>
      <c r="B108" s="12"/>
      <c r="E108" s="12"/>
      <c r="F108" s="12"/>
      <c r="I108" s="12"/>
      <c r="J108" s="12"/>
      <c r="K108" s="14"/>
      <c r="L108" s="12"/>
      <c r="M108" s="12"/>
      <c r="N108" s="12"/>
      <c r="O108" s="12"/>
      <c r="P108" s="14"/>
      <c r="Q108" s="12"/>
      <c r="R108" s="12"/>
      <c r="S108" s="12"/>
      <c r="T108" s="12"/>
      <c r="U108" s="12"/>
      <c r="W108" s="96">
        <v>339</v>
      </c>
      <c r="X108" s="97" t="s">
        <v>426</v>
      </c>
    </row>
    <row r="109" spans="1:24">
      <c r="A109" s="12"/>
      <c r="B109" s="12"/>
      <c r="E109" s="12"/>
      <c r="F109" s="12"/>
      <c r="I109" s="12"/>
      <c r="J109" s="12"/>
      <c r="K109" s="14"/>
      <c r="L109" s="12"/>
      <c r="M109" s="12"/>
      <c r="N109" s="12"/>
      <c r="O109" s="12"/>
      <c r="P109" s="14"/>
      <c r="Q109" s="12"/>
      <c r="R109" s="12"/>
      <c r="S109" s="12"/>
      <c r="T109" s="12"/>
      <c r="U109" s="12"/>
      <c r="W109" s="96">
        <v>340</v>
      </c>
      <c r="X109" s="97" t="s">
        <v>427</v>
      </c>
    </row>
    <row r="110" spans="1:24">
      <c r="A110" s="12"/>
      <c r="B110" s="12"/>
      <c r="E110" s="12"/>
      <c r="F110" s="12"/>
      <c r="I110" s="12"/>
      <c r="J110" s="12"/>
      <c r="K110" s="14"/>
      <c r="L110" s="12"/>
      <c r="M110" s="12"/>
      <c r="N110" s="12"/>
      <c r="O110" s="12"/>
      <c r="P110" s="14"/>
      <c r="Q110" s="12"/>
      <c r="R110" s="12"/>
      <c r="S110" s="12"/>
      <c r="T110" s="12"/>
      <c r="U110" s="12"/>
      <c r="W110" s="96">
        <v>341</v>
      </c>
      <c r="X110" s="97" t="s">
        <v>428</v>
      </c>
    </row>
    <row r="111" spans="1:24">
      <c r="A111" s="12"/>
      <c r="B111" s="12"/>
      <c r="E111" s="12"/>
      <c r="F111" s="12"/>
      <c r="I111" s="12"/>
      <c r="J111" s="12"/>
      <c r="K111" s="14"/>
      <c r="L111" s="12"/>
      <c r="M111" s="12"/>
      <c r="N111" s="12"/>
      <c r="O111" s="12"/>
      <c r="P111" s="14"/>
      <c r="Q111" s="12"/>
      <c r="R111" s="12"/>
      <c r="S111" s="12"/>
      <c r="T111" s="12"/>
      <c r="U111" s="12"/>
      <c r="W111" s="96">
        <v>342</v>
      </c>
      <c r="X111" s="97" t="s">
        <v>429</v>
      </c>
    </row>
    <row r="112" spans="1:24">
      <c r="A112" s="12"/>
      <c r="B112" s="12"/>
      <c r="E112" s="12"/>
      <c r="F112" s="12"/>
      <c r="I112" s="12"/>
      <c r="J112" s="12"/>
      <c r="K112" s="14"/>
      <c r="L112" s="12"/>
      <c r="M112" s="12"/>
      <c r="N112" s="12"/>
      <c r="O112" s="12"/>
      <c r="P112" s="14"/>
      <c r="Q112" s="12"/>
      <c r="R112" s="12"/>
      <c r="S112" s="12"/>
      <c r="T112" s="12"/>
      <c r="U112" s="12"/>
      <c r="W112" s="96">
        <v>343</v>
      </c>
      <c r="X112" s="97" t="s">
        <v>430</v>
      </c>
    </row>
    <row r="113" spans="1:24">
      <c r="A113" s="12"/>
      <c r="B113" s="12"/>
      <c r="E113" s="12"/>
      <c r="F113" s="12"/>
      <c r="I113" s="12"/>
      <c r="J113" s="12"/>
      <c r="K113" s="14"/>
      <c r="L113" s="12"/>
      <c r="M113" s="12"/>
      <c r="N113" s="12"/>
      <c r="O113" s="12"/>
      <c r="P113" s="14"/>
      <c r="Q113" s="12"/>
      <c r="R113" s="12"/>
      <c r="S113" s="12"/>
      <c r="T113" s="12"/>
      <c r="U113" s="12"/>
      <c r="W113" s="96">
        <v>344</v>
      </c>
      <c r="X113" s="97" t="s">
        <v>431</v>
      </c>
    </row>
    <row r="114" spans="1:24">
      <c r="A114" s="12"/>
      <c r="B114" s="12"/>
      <c r="E114" s="12"/>
      <c r="F114" s="12"/>
      <c r="I114" s="12"/>
      <c r="J114" s="12"/>
      <c r="K114" s="14"/>
      <c r="L114" s="12"/>
      <c r="M114" s="12"/>
      <c r="N114" s="12"/>
      <c r="O114" s="12"/>
      <c r="P114" s="14"/>
      <c r="Q114" s="12"/>
      <c r="R114" s="12"/>
      <c r="S114" s="12"/>
      <c r="T114" s="12"/>
      <c r="U114" s="12"/>
      <c r="W114" s="96">
        <v>345</v>
      </c>
      <c r="X114" s="97" t="s">
        <v>432</v>
      </c>
    </row>
    <row r="115" spans="1:24">
      <c r="A115" s="12"/>
      <c r="B115" s="12"/>
      <c r="E115" s="12"/>
      <c r="F115" s="12"/>
      <c r="I115" s="12"/>
      <c r="J115" s="12"/>
      <c r="K115" s="14"/>
      <c r="L115" s="12"/>
      <c r="M115" s="12"/>
      <c r="N115" s="12"/>
      <c r="O115" s="12"/>
      <c r="P115" s="14"/>
      <c r="Q115" s="12"/>
      <c r="R115" s="12"/>
      <c r="S115" s="12"/>
      <c r="T115" s="12"/>
      <c r="U115" s="12"/>
      <c r="W115" s="96">
        <v>346</v>
      </c>
      <c r="X115" s="97" t="s">
        <v>433</v>
      </c>
    </row>
    <row r="116" spans="1:24">
      <c r="A116" s="12"/>
      <c r="B116" s="12"/>
      <c r="E116" s="12"/>
      <c r="F116" s="12"/>
      <c r="I116" s="12"/>
      <c r="J116" s="12"/>
      <c r="K116" s="14"/>
      <c r="L116" s="12"/>
      <c r="M116" s="12"/>
      <c r="N116" s="12"/>
      <c r="O116" s="12"/>
      <c r="P116" s="14"/>
      <c r="Q116" s="12"/>
      <c r="R116" s="12"/>
      <c r="S116" s="12"/>
      <c r="T116" s="12"/>
      <c r="U116" s="12"/>
      <c r="W116" s="96">
        <v>347</v>
      </c>
      <c r="X116" s="97" t="s">
        <v>434</v>
      </c>
    </row>
    <row r="117" spans="1:24">
      <c r="A117" s="12"/>
      <c r="B117" s="12"/>
      <c r="E117" s="12"/>
      <c r="F117" s="12"/>
      <c r="I117" s="12"/>
      <c r="J117" s="12"/>
      <c r="K117" s="14"/>
      <c r="L117" s="12"/>
      <c r="M117" s="12"/>
      <c r="N117" s="12"/>
      <c r="O117" s="12"/>
      <c r="P117" s="14"/>
      <c r="Q117" s="12"/>
      <c r="R117" s="12"/>
      <c r="S117" s="12"/>
      <c r="T117" s="12"/>
      <c r="U117" s="12"/>
      <c r="W117" s="96">
        <v>348</v>
      </c>
      <c r="X117" s="97" t="s">
        <v>435</v>
      </c>
    </row>
    <row r="118" spans="1:24">
      <c r="A118" s="12"/>
      <c r="B118" s="12"/>
      <c r="E118" s="12"/>
      <c r="F118" s="12"/>
      <c r="I118" s="12"/>
      <c r="J118" s="12"/>
      <c r="K118" s="14"/>
      <c r="L118" s="12"/>
      <c r="M118" s="12"/>
      <c r="N118" s="12"/>
      <c r="O118" s="12"/>
      <c r="P118" s="14"/>
      <c r="Q118" s="12"/>
      <c r="R118" s="12"/>
      <c r="S118" s="12"/>
      <c r="T118" s="12"/>
      <c r="U118" s="12"/>
      <c r="W118" s="96">
        <v>349</v>
      </c>
      <c r="X118" s="97" t="s">
        <v>436</v>
      </c>
    </row>
    <row r="119" spans="1:24">
      <c r="A119" s="12"/>
      <c r="B119" s="12"/>
      <c r="E119" s="12"/>
      <c r="F119" s="12"/>
      <c r="I119" s="12"/>
      <c r="J119" s="12"/>
      <c r="K119" s="14"/>
      <c r="L119" s="12"/>
      <c r="M119" s="12"/>
      <c r="N119" s="12"/>
      <c r="O119" s="12"/>
      <c r="P119" s="14"/>
      <c r="Q119" s="12"/>
      <c r="R119" s="12"/>
      <c r="S119" s="12"/>
      <c r="T119" s="12"/>
      <c r="U119" s="12"/>
      <c r="W119" s="96">
        <v>350</v>
      </c>
      <c r="X119" s="97" t="s">
        <v>437</v>
      </c>
    </row>
    <row r="120" spans="1:24">
      <c r="A120" s="12"/>
      <c r="B120" s="12"/>
      <c r="E120" s="12"/>
      <c r="F120" s="12"/>
      <c r="I120" s="12"/>
      <c r="J120" s="12"/>
      <c r="K120" s="14"/>
      <c r="L120" s="12"/>
      <c r="M120" s="12"/>
      <c r="N120" s="12"/>
      <c r="O120" s="12"/>
      <c r="P120" s="14"/>
      <c r="Q120" s="12"/>
      <c r="R120" s="12"/>
      <c r="S120" s="12"/>
      <c r="T120" s="12"/>
      <c r="U120" s="12"/>
      <c r="W120" s="96">
        <v>351</v>
      </c>
      <c r="X120" s="97" t="s">
        <v>438</v>
      </c>
    </row>
    <row r="121" spans="1:24">
      <c r="A121" s="12"/>
      <c r="B121" s="12"/>
      <c r="E121" s="12"/>
      <c r="F121" s="12"/>
      <c r="I121" s="12"/>
      <c r="J121" s="12"/>
      <c r="K121" s="14"/>
      <c r="L121" s="12"/>
      <c r="M121" s="12"/>
      <c r="N121" s="12"/>
      <c r="O121" s="12"/>
      <c r="P121" s="14"/>
      <c r="Q121" s="12"/>
      <c r="R121" s="12"/>
      <c r="S121" s="12"/>
      <c r="T121" s="12"/>
      <c r="U121" s="12"/>
      <c r="W121" s="96">
        <v>352</v>
      </c>
      <c r="X121" s="97" t="s">
        <v>439</v>
      </c>
    </row>
    <row r="122" spans="1:24">
      <c r="A122" s="12"/>
      <c r="B122" s="12"/>
      <c r="E122" s="12"/>
      <c r="F122" s="12"/>
      <c r="I122" s="12"/>
      <c r="J122" s="12"/>
      <c r="K122" s="14"/>
      <c r="L122" s="12"/>
      <c r="M122" s="12"/>
      <c r="N122" s="12"/>
      <c r="O122" s="12"/>
      <c r="P122" s="14"/>
      <c r="Q122" s="12"/>
      <c r="R122" s="12"/>
      <c r="S122" s="12"/>
      <c r="T122" s="12"/>
      <c r="U122" s="12"/>
      <c r="W122" s="96">
        <v>353</v>
      </c>
      <c r="X122" s="97" t="s">
        <v>440</v>
      </c>
    </row>
    <row r="123" spans="1:24">
      <c r="A123" s="12"/>
      <c r="B123" s="12"/>
      <c r="E123" s="12"/>
      <c r="F123" s="12"/>
      <c r="I123" s="12"/>
      <c r="J123" s="12"/>
      <c r="K123" s="14"/>
      <c r="L123" s="12"/>
      <c r="M123" s="12"/>
      <c r="N123" s="12"/>
      <c r="O123" s="12"/>
      <c r="P123" s="14"/>
      <c r="Q123" s="12"/>
      <c r="R123" s="12"/>
      <c r="S123" s="12"/>
      <c r="T123" s="12"/>
      <c r="U123" s="12"/>
      <c r="W123" s="96">
        <v>354</v>
      </c>
      <c r="X123" s="97" t="s">
        <v>441</v>
      </c>
    </row>
    <row r="124" spans="1:24">
      <c r="A124" s="12"/>
      <c r="B124" s="12"/>
      <c r="E124" s="12"/>
      <c r="F124" s="12"/>
      <c r="I124" s="12"/>
      <c r="J124" s="12"/>
      <c r="K124" s="14"/>
      <c r="L124" s="12"/>
      <c r="M124" s="12"/>
      <c r="N124" s="12"/>
      <c r="O124" s="12"/>
      <c r="P124" s="14"/>
      <c r="Q124" s="12"/>
      <c r="R124" s="12"/>
      <c r="S124" s="12"/>
      <c r="T124" s="12"/>
      <c r="U124" s="12"/>
      <c r="W124" s="96">
        <v>355</v>
      </c>
      <c r="X124" s="97" t="s">
        <v>442</v>
      </c>
    </row>
    <row r="125" spans="1:24">
      <c r="A125" s="12"/>
      <c r="B125" s="12"/>
      <c r="E125" s="12"/>
      <c r="F125" s="12"/>
      <c r="I125" s="12"/>
      <c r="J125" s="12"/>
      <c r="K125" s="14"/>
      <c r="L125" s="12"/>
      <c r="M125" s="12"/>
      <c r="N125" s="12"/>
      <c r="O125" s="12"/>
      <c r="P125" s="14"/>
      <c r="Q125" s="12"/>
      <c r="R125" s="12"/>
      <c r="S125" s="12"/>
      <c r="T125" s="12"/>
      <c r="U125" s="12"/>
      <c r="W125" s="96">
        <v>356</v>
      </c>
      <c r="X125" s="97" t="s">
        <v>443</v>
      </c>
    </row>
    <row r="126" spans="1:24">
      <c r="A126" s="12"/>
      <c r="B126" s="12"/>
      <c r="E126" s="12"/>
      <c r="F126" s="12"/>
      <c r="I126" s="12"/>
      <c r="J126" s="12"/>
      <c r="K126" s="14"/>
      <c r="L126" s="12"/>
      <c r="M126" s="12"/>
      <c r="N126" s="12"/>
      <c r="O126" s="12"/>
      <c r="P126" s="14"/>
      <c r="Q126" s="12"/>
      <c r="R126" s="12"/>
      <c r="S126" s="12"/>
      <c r="T126" s="12"/>
      <c r="U126" s="12"/>
      <c r="W126" s="96">
        <v>357</v>
      </c>
      <c r="X126" s="97" t="s">
        <v>444</v>
      </c>
    </row>
    <row r="127" spans="1:24">
      <c r="A127" s="12"/>
      <c r="B127" s="12"/>
      <c r="E127" s="12"/>
      <c r="F127" s="12"/>
      <c r="I127" s="12"/>
      <c r="J127" s="12"/>
      <c r="K127" s="14"/>
      <c r="L127" s="12"/>
      <c r="M127" s="12"/>
      <c r="N127" s="12"/>
      <c r="O127" s="12"/>
      <c r="P127" s="14"/>
      <c r="Q127" s="12"/>
      <c r="R127" s="12"/>
      <c r="S127" s="12"/>
      <c r="T127" s="12"/>
      <c r="U127" s="12"/>
      <c r="W127" s="96">
        <v>358</v>
      </c>
      <c r="X127" s="97" t="s">
        <v>445</v>
      </c>
    </row>
    <row r="128" spans="1:24">
      <c r="A128" s="12"/>
      <c r="B128" s="12"/>
      <c r="E128" s="12"/>
      <c r="F128" s="12"/>
      <c r="I128" s="12"/>
      <c r="J128" s="12"/>
      <c r="K128" s="14"/>
      <c r="L128" s="12"/>
      <c r="M128" s="12"/>
      <c r="N128" s="12"/>
      <c r="O128" s="12"/>
      <c r="P128" s="14"/>
      <c r="Q128" s="12"/>
      <c r="R128" s="12"/>
      <c r="S128" s="12"/>
      <c r="T128" s="12"/>
      <c r="U128" s="12"/>
      <c r="W128" s="96">
        <v>359</v>
      </c>
      <c r="X128" s="97" t="s">
        <v>446</v>
      </c>
    </row>
    <row r="129" spans="1:24">
      <c r="A129" s="12"/>
      <c r="B129" s="12"/>
      <c r="E129" s="12"/>
      <c r="F129" s="12"/>
      <c r="I129" s="12"/>
      <c r="J129" s="12"/>
      <c r="K129" s="14"/>
      <c r="L129" s="12"/>
      <c r="M129" s="12"/>
      <c r="N129" s="12"/>
      <c r="O129" s="12"/>
      <c r="P129" s="14"/>
      <c r="Q129" s="12"/>
      <c r="R129" s="12"/>
      <c r="S129" s="12"/>
      <c r="T129" s="12"/>
      <c r="U129" s="12"/>
      <c r="W129" s="96">
        <v>360</v>
      </c>
      <c r="X129" s="97" t="s">
        <v>447</v>
      </c>
    </row>
    <row r="130" spans="1:24">
      <c r="A130" s="12"/>
      <c r="B130" s="12"/>
      <c r="E130" s="12"/>
      <c r="F130" s="12"/>
      <c r="I130" s="12"/>
      <c r="J130" s="12"/>
      <c r="K130" s="14"/>
      <c r="L130" s="12"/>
      <c r="M130" s="12"/>
      <c r="N130" s="12"/>
      <c r="O130" s="12"/>
      <c r="P130" s="14"/>
      <c r="Q130" s="12"/>
      <c r="R130" s="12"/>
      <c r="S130" s="12"/>
      <c r="T130" s="12"/>
      <c r="U130" s="12"/>
      <c r="W130" s="96">
        <v>361</v>
      </c>
      <c r="X130" s="97" t="s">
        <v>448</v>
      </c>
    </row>
    <row r="131" spans="1:24">
      <c r="A131" s="12"/>
      <c r="B131" s="12"/>
      <c r="E131" s="12"/>
      <c r="F131" s="12"/>
      <c r="I131" s="12"/>
      <c r="J131" s="12"/>
      <c r="K131" s="14"/>
      <c r="L131" s="12"/>
      <c r="M131" s="12"/>
      <c r="N131" s="12"/>
      <c r="O131" s="12"/>
      <c r="P131" s="14"/>
      <c r="Q131" s="12"/>
      <c r="R131" s="12"/>
      <c r="S131" s="12"/>
      <c r="T131" s="12"/>
      <c r="U131" s="12"/>
      <c r="W131" s="96">
        <v>362</v>
      </c>
      <c r="X131" s="97" t="s">
        <v>449</v>
      </c>
    </row>
    <row r="132" spans="1:24">
      <c r="A132" s="12"/>
      <c r="B132" s="12"/>
      <c r="E132" s="12"/>
      <c r="F132" s="12"/>
      <c r="I132" s="12"/>
      <c r="J132" s="12"/>
      <c r="K132" s="14"/>
      <c r="L132" s="12"/>
      <c r="M132" s="12"/>
      <c r="N132" s="12"/>
      <c r="O132" s="12"/>
      <c r="P132" s="14"/>
      <c r="Q132" s="12"/>
      <c r="R132" s="12"/>
      <c r="S132" s="12"/>
      <c r="T132" s="12"/>
      <c r="U132" s="12"/>
      <c r="W132" s="96">
        <v>363</v>
      </c>
      <c r="X132" s="97" t="s">
        <v>450</v>
      </c>
    </row>
    <row r="133" spans="1:24">
      <c r="A133" s="12"/>
      <c r="B133" s="12"/>
      <c r="E133" s="12"/>
      <c r="F133" s="12"/>
      <c r="I133" s="12"/>
      <c r="J133" s="12"/>
      <c r="K133" s="14"/>
      <c r="L133" s="12"/>
      <c r="M133" s="12"/>
      <c r="N133" s="12"/>
      <c r="O133" s="12"/>
      <c r="P133" s="14"/>
      <c r="Q133" s="12"/>
      <c r="R133" s="12"/>
      <c r="S133" s="12"/>
      <c r="T133" s="12"/>
      <c r="U133" s="12"/>
      <c r="W133" s="96">
        <v>364</v>
      </c>
      <c r="X133" s="97" t="s">
        <v>451</v>
      </c>
    </row>
    <row r="134" spans="1:24">
      <c r="A134" s="12"/>
      <c r="B134" s="12"/>
      <c r="E134" s="12"/>
      <c r="F134" s="12"/>
      <c r="I134" s="12"/>
      <c r="J134" s="12"/>
      <c r="K134" s="14"/>
      <c r="L134" s="12"/>
      <c r="M134" s="12"/>
      <c r="N134" s="12"/>
      <c r="O134" s="12"/>
      <c r="P134" s="14"/>
      <c r="Q134" s="12"/>
      <c r="R134" s="12"/>
      <c r="S134" s="12"/>
      <c r="T134" s="12"/>
      <c r="U134" s="12"/>
      <c r="W134" s="96">
        <v>365</v>
      </c>
      <c r="X134" s="97" t="s">
        <v>452</v>
      </c>
    </row>
    <row r="135" spans="1:24">
      <c r="A135" s="12"/>
      <c r="B135" s="12"/>
      <c r="E135" s="12"/>
      <c r="F135" s="12"/>
      <c r="I135" s="12"/>
      <c r="J135" s="12"/>
      <c r="K135" s="14"/>
      <c r="L135" s="12"/>
      <c r="M135" s="12"/>
      <c r="N135" s="12"/>
      <c r="O135" s="12"/>
      <c r="P135" s="14"/>
      <c r="Q135" s="12"/>
      <c r="R135" s="12"/>
      <c r="S135" s="12"/>
      <c r="T135" s="12"/>
      <c r="U135" s="12"/>
      <c r="W135" s="96">
        <v>366</v>
      </c>
      <c r="X135" s="97" t="s">
        <v>453</v>
      </c>
    </row>
    <row r="136" spans="1:24">
      <c r="A136" s="12"/>
      <c r="B136" s="12"/>
      <c r="E136" s="12"/>
      <c r="F136" s="12"/>
      <c r="I136" s="12"/>
      <c r="J136" s="12"/>
      <c r="K136" s="14"/>
      <c r="L136" s="12"/>
      <c r="M136" s="12"/>
      <c r="N136" s="12"/>
      <c r="O136" s="12"/>
      <c r="P136" s="14"/>
      <c r="Q136" s="12"/>
      <c r="R136" s="12"/>
      <c r="S136" s="12"/>
      <c r="T136" s="12"/>
      <c r="U136" s="12"/>
      <c r="W136" s="96">
        <v>367</v>
      </c>
      <c r="X136" s="97" t="s">
        <v>454</v>
      </c>
    </row>
    <row r="137" spans="1:24">
      <c r="A137" s="12"/>
      <c r="B137" s="12"/>
      <c r="E137" s="12"/>
      <c r="F137" s="12"/>
      <c r="I137" s="12"/>
      <c r="J137" s="12"/>
      <c r="K137" s="14"/>
      <c r="L137" s="12"/>
      <c r="M137" s="12"/>
      <c r="N137" s="12"/>
      <c r="O137" s="12"/>
      <c r="P137" s="14"/>
      <c r="Q137" s="12"/>
      <c r="R137" s="12"/>
      <c r="S137" s="12"/>
      <c r="T137" s="12"/>
      <c r="U137" s="12"/>
      <c r="W137" s="96">
        <v>368</v>
      </c>
      <c r="X137" s="97" t="s">
        <v>455</v>
      </c>
    </row>
    <row r="138" spans="1:24">
      <c r="A138" s="12"/>
      <c r="B138" s="12"/>
      <c r="E138" s="12"/>
      <c r="F138" s="12"/>
      <c r="I138" s="12"/>
      <c r="J138" s="12"/>
      <c r="K138" s="14"/>
      <c r="L138" s="12"/>
      <c r="M138" s="12"/>
      <c r="N138" s="12"/>
      <c r="O138" s="12"/>
      <c r="P138" s="14"/>
      <c r="Q138" s="12"/>
      <c r="R138" s="12"/>
      <c r="S138" s="12"/>
      <c r="T138" s="12"/>
      <c r="U138" s="12"/>
      <c r="W138" s="96">
        <v>369</v>
      </c>
      <c r="X138" s="97" t="s">
        <v>456</v>
      </c>
    </row>
    <row r="139" spans="1:24">
      <c r="A139" s="12"/>
      <c r="B139" s="12"/>
      <c r="E139" s="12"/>
      <c r="F139" s="12"/>
      <c r="I139" s="12"/>
      <c r="J139" s="12"/>
      <c r="K139" s="14"/>
      <c r="L139" s="12"/>
      <c r="M139" s="12"/>
      <c r="N139" s="12"/>
      <c r="O139" s="12"/>
      <c r="P139" s="14"/>
      <c r="Q139" s="12"/>
      <c r="R139" s="12"/>
      <c r="S139" s="12"/>
      <c r="T139" s="12"/>
      <c r="U139" s="12"/>
      <c r="W139" s="96">
        <v>370</v>
      </c>
      <c r="X139" s="97" t="s">
        <v>457</v>
      </c>
    </row>
    <row r="140" spans="1:24">
      <c r="A140" s="12"/>
      <c r="B140" s="12"/>
      <c r="E140" s="12"/>
      <c r="F140" s="12"/>
      <c r="I140" s="12"/>
      <c r="J140" s="12"/>
      <c r="K140" s="14"/>
      <c r="L140" s="12"/>
      <c r="M140" s="12"/>
      <c r="N140" s="12"/>
      <c r="O140" s="12"/>
      <c r="P140" s="14"/>
      <c r="Q140" s="12"/>
      <c r="R140" s="12"/>
      <c r="S140" s="12"/>
      <c r="T140" s="12"/>
      <c r="U140" s="12"/>
      <c r="W140" s="96">
        <v>371</v>
      </c>
      <c r="X140" s="97" t="s">
        <v>458</v>
      </c>
    </row>
    <row r="141" spans="1:24">
      <c r="A141" s="12"/>
      <c r="B141" s="12"/>
      <c r="E141" s="12"/>
      <c r="F141" s="12"/>
      <c r="I141" s="12"/>
      <c r="J141" s="12"/>
      <c r="K141" s="14"/>
      <c r="L141" s="12"/>
      <c r="M141" s="12"/>
      <c r="N141" s="12"/>
      <c r="O141" s="12"/>
      <c r="P141" s="14"/>
      <c r="Q141" s="12"/>
      <c r="R141" s="12"/>
      <c r="S141" s="12"/>
      <c r="T141" s="12"/>
      <c r="U141" s="12"/>
      <c r="W141" s="96">
        <v>372</v>
      </c>
      <c r="X141" s="97" t="s">
        <v>459</v>
      </c>
    </row>
    <row r="142" spans="1:24">
      <c r="A142" s="12"/>
      <c r="B142" s="12"/>
      <c r="E142" s="12"/>
      <c r="F142" s="12"/>
      <c r="I142" s="12"/>
      <c r="J142" s="12"/>
      <c r="K142" s="14"/>
      <c r="L142" s="12"/>
      <c r="M142" s="12"/>
      <c r="N142" s="12"/>
      <c r="O142" s="12"/>
      <c r="P142" s="14"/>
      <c r="Q142" s="12"/>
      <c r="R142" s="12"/>
      <c r="S142" s="12"/>
      <c r="T142" s="12"/>
      <c r="U142" s="12"/>
      <c r="W142" s="96">
        <v>373</v>
      </c>
      <c r="X142" s="97" t="s">
        <v>460</v>
      </c>
    </row>
    <row r="143" spans="1:24">
      <c r="A143" s="12"/>
      <c r="B143" s="12"/>
      <c r="E143" s="12"/>
      <c r="F143" s="12"/>
      <c r="I143" s="12"/>
      <c r="J143" s="12"/>
      <c r="K143" s="14"/>
      <c r="L143" s="12"/>
      <c r="M143" s="12"/>
      <c r="N143" s="12"/>
      <c r="O143" s="12"/>
      <c r="P143" s="14"/>
      <c r="Q143" s="12"/>
      <c r="R143" s="12"/>
      <c r="S143" s="12"/>
      <c r="T143" s="12"/>
      <c r="U143" s="12"/>
      <c r="W143" s="96">
        <v>374</v>
      </c>
      <c r="X143" s="97" t="s">
        <v>461</v>
      </c>
    </row>
    <row r="144" spans="1:24">
      <c r="A144" s="12"/>
      <c r="B144" s="12"/>
      <c r="E144" s="12"/>
      <c r="F144" s="12"/>
      <c r="I144" s="12"/>
      <c r="J144" s="12"/>
      <c r="K144" s="14"/>
      <c r="L144" s="12"/>
      <c r="M144" s="12"/>
      <c r="N144" s="12"/>
      <c r="O144" s="12"/>
      <c r="P144" s="14"/>
      <c r="Q144" s="12"/>
      <c r="R144" s="12"/>
      <c r="S144" s="12"/>
      <c r="T144" s="12"/>
      <c r="U144" s="12"/>
      <c r="W144" s="96">
        <v>375</v>
      </c>
      <c r="X144" s="97" t="s">
        <v>462</v>
      </c>
    </row>
    <row r="145" spans="1:24">
      <c r="A145" s="12"/>
      <c r="B145" s="12"/>
      <c r="E145" s="12"/>
      <c r="F145" s="12"/>
      <c r="I145" s="12"/>
      <c r="J145" s="12"/>
      <c r="K145" s="14"/>
      <c r="L145" s="12"/>
      <c r="M145" s="12"/>
      <c r="N145" s="12"/>
      <c r="O145" s="12"/>
      <c r="P145" s="14"/>
      <c r="Q145" s="12"/>
      <c r="R145" s="12"/>
      <c r="S145" s="12"/>
      <c r="T145" s="12"/>
      <c r="U145" s="12"/>
      <c r="W145" s="96">
        <v>376</v>
      </c>
      <c r="X145" s="97" t="s">
        <v>463</v>
      </c>
    </row>
    <row r="146" spans="1:24">
      <c r="A146" s="12"/>
      <c r="B146" s="12"/>
      <c r="E146" s="12"/>
      <c r="F146" s="12"/>
      <c r="I146" s="12"/>
      <c r="J146" s="12"/>
      <c r="K146" s="14"/>
      <c r="L146" s="12"/>
      <c r="M146" s="12"/>
      <c r="N146" s="12"/>
      <c r="O146" s="12"/>
      <c r="P146" s="14"/>
      <c r="Q146" s="12"/>
      <c r="R146" s="12"/>
      <c r="S146" s="12"/>
      <c r="T146" s="12"/>
      <c r="U146" s="12"/>
      <c r="W146" s="96">
        <v>377</v>
      </c>
      <c r="X146" s="97" t="s">
        <v>464</v>
      </c>
    </row>
    <row r="147" spans="1:24">
      <c r="A147" s="12"/>
      <c r="B147" s="12"/>
      <c r="E147" s="12"/>
      <c r="F147" s="12"/>
      <c r="I147" s="12"/>
      <c r="J147" s="12"/>
      <c r="K147" s="14"/>
      <c r="L147" s="12"/>
      <c r="M147" s="12"/>
      <c r="N147" s="12"/>
      <c r="O147" s="12"/>
      <c r="P147" s="14"/>
      <c r="Q147" s="12"/>
      <c r="R147" s="12"/>
      <c r="S147" s="12"/>
      <c r="T147" s="12"/>
      <c r="U147" s="12"/>
      <c r="W147" s="96">
        <v>378</v>
      </c>
      <c r="X147" s="97" t="s">
        <v>465</v>
      </c>
    </row>
    <row r="148" spans="1:24">
      <c r="A148" s="12"/>
      <c r="B148" s="12"/>
      <c r="E148" s="12"/>
      <c r="F148" s="12"/>
      <c r="I148" s="12"/>
      <c r="J148" s="12"/>
      <c r="K148" s="14"/>
      <c r="L148" s="12"/>
      <c r="M148" s="12"/>
      <c r="N148" s="12"/>
      <c r="O148" s="12"/>
      <c r="P148" s="14"/>
      <c r="Q148" s="12"/>
      <c r="R148" s="12"/>
      <c r="S148" s="12"/>
      <c r="T148" s="12"/>
      <c r="U148" s="12"/>
      <c r="W148" s="96">
        <v>379</v>
      </c>
      <c r="X148" s="97" t="s">
        <v>466</v>
      </c>
    </row>
    <row r="149" spans="1:24">
      <c r="A149" s="12"/>
      <c r="B149" s="12"/>
      <c r="E149" s="12"/>
      <c r="F149" s="12"/>
      <c r="I149" s="12"/>
      <c r="J149" s="12"/>
      <c r="K149" s="14"/>
      <c r="L149" s="12"/>
      <c r="M149" s="12"/>
      <c r="N149" s="12"/>
      <c r="O149" s="12"/>
      <c r="P149" s="14"/>
      <c r="Q149" s="12"/>
      <c r="R149" s="12"/>
      <c r="S149" s="12"/>
      <c r="T149" s="12"/>
      <c r="U149" s="12"/>
      <c r="W149" s="98" t="str">
        <f>IF(競技者データ入力シート!AO1="","",競技者データ入力シート!AO1)</f>
        <v/>
      </c>
      <c r="X149" s="107" t="str">
        <f>IF(競技者データ入力シート!AO2="","",競技者データ入力シート!AO2)</f>
        <v/>
      </c>
    </row>
    <row r="150" spans="1:24">
      <c r="A150" s="12"/>
      <c r="B150" s="12"/>
      <c r="E150" s="12"/>
      <c r="F150" s="12"/>
      <c r="I150" s="12"/>
      <c r="J150" s="12"/>
      <c r="K150" s="14"/>
      <c r="L150" s="12"/>
      <c r="M150" s="12"/>
      <c r="N150" s="12"/>
      <c r="O150" s="12"/>
      <c r="P150" s="14"/>
      <c r="Q150" s="12"/>
      <c r="R150" s="12"/>
      <c r="S150" s="12"/>
      <c r="T150" s="12"/>
      <c r="U150" s="12"/>
      <c r="W150" s="96"/>
      <c r="X150" s="106"/>
    </row>
    <row r="151" spans="1:24">
      <c r="A151" s="12"/>
      <c r="B151" s="12"/>
      <c r="E151" s="12"/>
      <c r="F151" s="12"/>
      <c r="I151" s="12"/>
      <c r="J151" s="12"/>
      <c r="K151" s="14"/>
      <c r="L151" s="12"/>
      <c r="M151" s="12"/>
      <c r="N151" s="12"/>
      <c r="O151" s="12"/>
      <c r="P151" s="14"/>
      <c r="Q151" s="12"/>
      <c r="R151" s="12"/>
      <c r="S151" s="12"/>
      <c r="T151" s="12"/>
      <c r="U151" s="12"/>
      <c r="W151" s="96"/>
      <c r="X151" s="106"/>
    </row>
    <row r="152" spans="1:24">
      <c r="A152" s="12"/>
      <c r="B152" s="12"/>
      <c r="E152" s="12"/>
      <c r="F152" s="12"/>
      <c r="I152" s="12"/>
      <c r="J152" s="12"/>
      <c r="K152" s="14"/>
      <c r="L152" s="12"/>
      <c r="M152" s="12"/>
      <c r="N152" s="12"/>
      <c r="O152" s="12"/>
      <c r="P152" s="14"/>
      <c r="Q152" s="12"/>
      <c r="R152" s="12"/>
      <c r="S152" s="12"/>
      <c r="T152" s="12"/>
      <c r="U152" s="12"/>
      <c r="W152" s="96"/>
      <c r="X152" s="106"/>
    </row>
    <row r="153" spans="1:24">
      <c r="A153" s="12"/>
      <c r="B153" s="12"/>
      <c r="E153" s="12"/>
      <c r="F153" s="12"/>
      <c r="I153" s="12"/>
      <c r="J153" s="12"/>
      <c r="K153" s="14"/>
      <c r="L153" s="12"/>
      <c r="M153" s="12"/>
      <c r="N153" s="12"/>
      <c r="O153" s="12"/>
      <c r="P153" s="14"/>
      <c r="Q153" s="12"/>
      <c r="R153" s="12"/>
      <c r="S153" s="12"/>
      <c r="T153" s="12"/>
      <c r="U153" s="12"/>
      <c r="W153" s="96"/>
      <c r="X153" s="106"/>
    </row>
    <row r="154" spans="1:24">
      <c r="A154" s="12"/>
      <c r="B154" s="12"/>
      <c r="E154" s="12"/>
      <c r="F154" s="12"/>
      <c r="I154" s="12"/>
      <c r="J154" s="12"/>
      <c r="K154" s="14"/>
      <c r="L154" s="12"/>
      <c r="M154" s="12"/>
      <c r="N154" s="12"/>
      <c r="O154" s="12"/>
      <c r="P154" s="14"/>
      <c r="Q154" s="12"/>
      <c r="R154" s="12"/>
      <c r="S154" s="12"/>
      <c r="T154" s="12"/>
      <c r="U154" s="12"/>
      <c r="W154" s="96"/>
      <c r="X154" s="106"/>
    </row>
    <row r="155" spans="1:24">
      <c r="A155" s="12"/>
      <c r="B155" s="12"/>
      <c r="E155" s="12"/>
      <c r="F155" s="12"/>
      <c r="I155" s="12"/>
      <c r="J155" s="12"/>
      <c r="K155" s="14"/>
      <c r="L155" s="12"/>
      <c r="M155" s="12"/>
      <c r="N155" s="12"/>
      <c r="O155" s="12"/>
      <c r="P155" s="14"/>
      <c r="Q155" s="12"/>
      <c r="R155" s="12"/>
      <c r="S155" s="12"/>
      <c r="T155" s="12"/>
      <c r="U155" s="12"/>
      <c r="W155" s="96"/>
      <c r="X155" s="106"/>
    </row>
    <row r="156" spans="1:24">
      <c r="A156" s="12"/>
      <c r="B156" s="12"/>
      <c r="E156" s="12"/>
      <c r="F156" s="12"/>
      <c r="I156" s="12"/>
      <c r="J156" s="12"/>
      <c r="K156" s="14"/>
      <c r="L156" s="12"/>
      <c r="M156" s="12"/>
      <c r="N156" s="12"/>
      <c r="O156" s="12"/>
      <c r="P156" s="14"/>
      <c r="Q156" s="12"/>
      <c r="R156" s="12"/>
      <c r="S156" s="12"/>
      <c r="T156" s="12"/>
      <c r="U156" s="12"/>
      <c r="W156" s="96"/>
      <c r="X156" s="106"/>
    </row>
    <row r="157" spans="1:24">
      <c r="A157" s="12"/>
      <c r="B157" s="12"/>
      <c r="E157" s="12"/>
      <c r="F157" s="12"/>
      <c r="I157" s="12"/>
      <c r="J157" s="12"/>
      <c r="K157" s="14"/>
      <c r="L157" s="12"/>
      <c r="M157" s="12"/>
      <c r="N157" s="12"/>
      <c r="O157" s="12"/>
      <c r="P157" s="14"/>
      <c r="Q157" s="12"/>
      <c r="R157" s="12"/>
      <c r="S157" s="12"/>
      <c r="T157" s="12"/>
      <c r="U157" s="12"/>
      <c r="W157" s="96"/>
      <c r="X157" s="106"/>
    </row>
    <row r="158" spans="1:24">
      <c r="A158" s="12"/>
      <c r="B158" s="12"/>
      <c r="E158" s="12"/>
      <c r="F158" s="12"/>
      <c r="I158" s="12"/>
      <c r="J158" s="12"/>
      <c r="K158" s="14"/>
      <c r="L158" s="12"/>
      <c r="M158" s="12"/>
      <c r="N158" s="12"/>
      <c r="O158" s="12"/>
      <c r="P158" s="14"/>
      <c r="Q158" s="12"/>
      <c r="R158" s="12"/>
      <c r="S158" s="12"/>
      <c r="T158" s="12"/>
      <c r="U158" s="12"/>
      <c r="W158" s="96"/>
      <c r="X158" s="106"/>
    </row>
    <row r="159" spans="1:24">
      <c r="A159" s="12"/>
      <c r="B159" s="12"/>
      <c r="E159" s="12"/>
      <c r="F159" s="12"/>
      <c r="I159" s="12"/>
      <c r="J159" s="12"/>
      <c r="K159" s="14"/>
      <c r="L159" s="12"/>
      <c r="M159" s="12"/>
      <c r="N159" s="12"/>
      <c r="O159" s="12"/>
      <c r="P159" s="14"/>
      <c r="Q159" s="12"/>
      <c r="R159" s="12"/>
      <c r="S159" s="12"/>
      <c r="T159" s="12"/>
      <c r="U159" s="12"/>
      <c r="W159" s="96"/>
      <c r="X159" s="106"/>
    </row>
    <row r="160" spans="1:24">
      <c r="A160" s="12"/>
      <c r="B160" s="12"/>
      <c r="E160" s="12"/>
      <c r="F160" s="12"/>
      <c r="I160" s="12"/>
      <c r="J160" s="12"/>
      <c r="K160" s="14"/>
      <c r="L160" s="12"/>
      <c r="M160" s="12"/>
      <c r="N160" s="12"/>
      <c r="O160" s="12"/>
      <c r="P160" s="14"/>
      <c r="Q160" s="12"/>
      <c r="R160" s="12"/>
      <c r="S160" s="12"/>
      <c r="T160" s="12"/>
      <c r="U160" s="12"/>
      <c r="W160" s="96"/>
      <c r="X160" s="106"/>
    </row>
    <row r="161" spans="1:24">
      <c r="A161" s="12"/>
      <c r="B161" s="12"/>
      <c r="E161" s="12"/>
      <c r="F161" s="12"/>
      <c r="I161" s="12"/>
      <c r="J161" s="12"/>
      <c r="K161" s="14"/>
      <c r="L161" s="12"/>
      <c r="M161" s="12"/>
      <c r="N161" s="12"/>
      <c r="O161" s="12"/>
      <c r="P161" s="14"/>
      <c r="Q161" s="12"/>
      <c r="R161" s="12"/>
      <c r="S161" s="12"/>
      <c r="T161" s="12"/>
      <c r="U161" s="12"/>
      <c r="W161" s="96"/>
      <c r="X161" s="106"/>
    </row>
    <row r="162" spans="1:24">
      <c r="A162" s="12"/>
      <c r="B162" s="12"/>
      <c r="E162" s="12"/>
      <c r="F162" s="12"/>
      <c r="I162" s="12"/>
      <c r="J162" s="12"/>
      <c r="K162" s="14"/>
      <c r="L162" s="12"/>
      <c r="M162" s="12"/>
      <c r="N162" s="12"/>
      <c r="O162" s="12"/>
      <c r="P162" s="14"/>
      <c r="Q162" s="12"/>
      <c r="R162" s="12"/>
      <c r="S162" s="12"/>
      <c r="T162" s="12"/>
      <c r="U162" s="12"/>
      <c r="W162" s="96"/>
      <c r="X162" s="106"/>
    </row>
    <row r="163" spans="1:24">
      <c r="A163" s="12"/>
      <c r="B163" s="12"/>
      <c r="E163" s="12"/>
      <c r="F163" s="12"/>
      <c r="I163" s="12"/>
      <c r="J163" s="12"/>
      <c r="K163" s="14"/>
      <c r="L163" s="12"/>
      <c r="M163" s="12"/>
      <c r="N163" s="12"/>
      <c r="O163" s="12"/>
      <c r="P163" s="14"/>
      <c r="Q163" s="12"/>
      <c r="R163" s="12"/>
      <c r="S163" s="12"/>
      <c r="T163" s="12"/>
      <c r="U163" s="12"/>
      <c r="W163" s="96"/>
      <c r="X163" s="106"/>
    </row>
    <row r="164" spans="1:24">
      <c r="A164" s="12"/>
      <c r="B164" s="12"/>
      <c r="E164" s="12"/>
      <c r="F164" s="12"/>
      <c r="I164" s="12"/>
      <c r="J164" s="12"/>
      <c r="K164" s="14"/>
      <c r="L164" s="12"/>
      <c r="M164" s="12"/>
      <c r="N164" s="12"/>
      <c r="O164" s="12"/>
      <c r="P164" s="14"/>
      <c r="Q164" s="12"/>
      <c r="R164" s="12"/>
      <c r="S164" s="12"/>
      <c r="T164" s="12"/>
      <c r="U164" s="12"/>
      <c r="W164" s="96"/>
      <c r="X164" s="106"/>
    </row>
    <row r="165" spans="1:24">
      <c r="A165" s="12"/>
      <c r="B165" s="12"/>
      <c r="E165" s="12"/>
      <c r="F165" s="12"/>
      <c r="I165" s="12"/>
      <c r="J165" s="12"/>
      <c r="K165" s="14"/>
      <c r="L165" s="12"/>
      <c r="M165" s="12"/>
      <c r="N165" s="12"/>
      <c r="O165" s="12"/>
      <c r="P165" s="14"/>
      <c r="Q165" s="12"/>
      <c r="R165" s="12"/>
      <c r="S165" s="12"/>
      <c r="T165" s="12"/>
      <c r="U165" s="12"/>
      <c r="W165" s="96"/>
      <c r="X165" s="106"/>
    </row>
    <row r="166" spans="1:24">
      <c r="A166" s="12"/>
      <c r="B166" s="12"/>
      <c r="E166" s="12"/>
      <c r="F166" s="12"/>
      <c r="I166" s="12"/>
      <c r="J166" s="12"/>
      <c r="K166" s="14"/>
      <c r="L166" s="12"/>
      <c r="M166" s="12"/>
      <c r="N166" s="12"/>
      <c r="O166" s="12"/>
      <c r="P166" s="14"/>
      <c r="Q166" s="12"/>
      <c r="R166" s="12"/>
      <c r="S166" s="12"/>
      <c r="T166" s="12"/>
      <c r="U166" s="12"/>
      <c r="W166" s="96"/>
      <c r="X166" s="106"/>
    </row>
    <row r="167" spans="1:24">
      <c r="A167" s="12"/>
      <c r="B167" s="12"/>
      <c r="E167" s="12"/>
      <c r="F167" s="12"/>
      <c r="I167" s="12"/>
      <c r="J167" s="12"/>
      <c r="K167" s="14"/>
      <c r="L167" s="12"/>
      <c r="M167" s="12"/>
      <c r="N167" s="12"/>
      <c r="O167" s="12"/>
      <c r="P167" s="14"/>
      <c r="Q167" s="12"/>
      <c r="R167" s="12"/>
      <c r="S167" s="12"/>
      <c r="T167" s="12"/>
      <c r="U167" s="12"/>
      <c r="W167" s="96"/>
      <c r="X167" s="106"/>
    </row>
    <row r="168" spans="1:24">
      <c r="A168" s="12"/>
      <c r="B168" s="12"/>
      <c r="E168" s="12"/>
      <c r="F168" s="12"/>
      <c r="I168" s="12"/>
      <c r="J168" s="12"/>
      <c r="K168" s="14"/>
      <c r="L168" s="12"/>
      <c r="M168" s="12"/>
      <c r="N168" s="12"/>
      <c r="O168" s="12"/>
      <c r="P168" s="14"/>
      <c r="Q168" s="12"/>
      <c r="R168" s="12"/>
      <c r="S168" s="12"/>
      <c r="T168" s="12"/>
      <c r="U168" s="12"/>
      <c r="W168" s="96"/>
      <c r="X168" s="106"/>
    </row>
    <row r="169" spans="1:24">
      <c r="A169" s="12"/>
      <c r="B169" s="12"/>
      <c r="E169" s="12"/>
      <c r="F169" s="12"/>
      <c r="I169" s="12"/>
      <c r="J169" s="12"/>
      <c r="K169" s="14"/>
      <c r="L169" s="12"/>
      <c r="M169" s="12"/>
      <c r="N169" s="12"/>
      <c r="O169" s="12"/>
      <c r="P169" s="14"/>
      <c r="Q169" s="12"/>
      <c r="R169" s="12"/>
      <c r="S169" s="12"/>
      <c r="T169" s="12"/>
      <c r="U169" s="12"/>
      <c r="W169" s="96"/>
      <c r="X169" s="106"/>
    </row>
    <row r="170" spans="1:24">
      <c r="A170" s="12"/>
      <c r="B170" s="12"/>
      <c r="E170" s="12"/>
      <c r="F170" s="12"/>
      <c r="I170" s="12"/>
      <c r="J170" s="12"/>
      <c r="K170" s="14"/>
      <c r="L170" s="12"/>
      <c r="M170" s="12"/>
      <c r="N170" s="12"/>
      <c r="O170" s="12"/>
      <c r="P170" s="14"/>
      <c r="Q170" s="12"/>
      <c r="R170" s="12"/>
      <c r="S170" s="12"/>
      <c r="T170" s="12"/>
      <c r="U170" s="12"/>
      <c r="W170" s="96"/>
      <c r="X170" s="106"/>
    </row>
    <row r="171" spans="1:24">
      <c r="A171" s="12"/>
      <c r="B171" s="12"/>
      <c r="E171" s="12"/>
      <c r="F171" s="12"/>
      <c r="I171" s="12"/>
      <c r="J171" s="12"/>
      <c r="K171" s="14"/>
      <c r="L171" s="12"/>
      <c r="M171" s="12"/>
      <c r="N171" s="12"/>
      <c r="O171" s="12"/>
      <c r="P171" s="14"/>
      <c r="Q171" s="12"/>
      <c r="R171" s="12"/>
      <c r="S171" s="12"/>
      <c r="T171" s="12"/>
      <c r="U171" s="12"/>
      <c r="W171" s="96"/>
      <c r="X171" s="106"/>
    </row>
    <row r="172" spans="1:24">
      <c r="A172" s="12"/>
      <c r="B172" s="12"/>
      <c r="E172" s="12"/>
      <c r="F172" s="12"/>
      <c r="I172" s="12"/>
      <c r="J172" s="12"/>
      <c r="K172" s="14"/>
      <c r="L172" s="12"/>
      <c r="M172" s="12"/>
      <c r="N172" s="12"/>
      <c r="O172" s="12"/>
      <c r="P172" s="14"/>
      <c r="Q172" s="12"/>
      <c r="R172" s="12"/>
      <c r="S172" s="12"/>
      <c r="T172" s="12"/>
      <c r="U172" s="12"/>
      <c r="W172" s="96"/>
      <c r="X172" s="106"/>
    </row>
    <row r="173" spans="1:24">
      <c r="W173" s="96"/>
      <c r="X173" s="106"/>
    </row>
    <row r="174" spans="1:24">
      <c r="W174" s="96"/>
      <c r="X174" s="106"/>
    </row>
    <row r="175" spans="1:24">
      <c r="W175" s="96"/>
      <c r="X175" s="106"/>
    </row>
    <row r="176" spans="1:24">
      <c r="W176" s="96"/>
      <c r="X176" s="106"/>
    </row>
    <row r="177" spans="23:24">
      <c r="W177" s="96"/>
      <c r="X177" s="106"/>
    </row>
    <row r="178" spans="23:24">
      <c r="W178" s="96"/>
      <c r="X178" s="106"/>
    </row>
    <row r="179" spans="23:24">
      <c r="W179" s="96"/>
      <c r="X179" s="106"/>
    </row>
    <row r="180" spans="23:24">
      <c r="W180" s="96"/>
      <c r="X180" s="106"/>
    </row>
    <row r="181" spans="23:24">
      <c r="W181" s="96"/>
      <c r="X181" s="106"/>
    </row>
    <row r="182" spans="23:24">
      <c r="W182" s="96"/>
      <c r="X182" s="106"/>
    </row>
    <row r="183" spans="23:24">
      <c r="W183" s="96"/>
      <c r="X183" s="106"/>
    </row>
    <row r="184" spans="23:24">
      <c r="W184" s="96"/>
      <c r="X184" s="106"/>
    </row>
    <row r="185" spans="23:24">
      <c r="W185" s="96"/>
      <c r="X185" s="106"/>
    </row>
    <row r="186" spans="23:24">
      <c r="W186" s="96"/>
      <c r="X186" s="106"/>
    </row>
    <row r="187" spans="23:24">
      <c r="W187" s="96"/>
      <c r="X187" s="106"/>
    </row>
    <row r="188" spans="23:24">
      <c r="W188" s="96"/>
      <c r="X188" s="106"/>
    </row>
    <row r="189" spans="23:24">
      <c r="W189" s="96"/>
      <c r="X189" s="106"/>
    </row>
    <row r="190" spans="23:24">
      <c r="W190" s="96"/>
      <c r="X190" s="106"/>
    </row>
    <row r="191" spans="23:24">
      <c r="W191" s="98"/>
      <c r="X191" s="107"/>
    </row>
    <row r="192" spans="23:24">
      <c r="W192" s="96"/>
      <c r="X192" s="106"/>
    </row>
    <row r="193" spans="23:24">
      <c r="W193" s="96"/>
      <c r="X193" s="106"/>
    </row>
    <row r="194" spans="23:24">
      <c r="W194" s="96"/>
      <c r="X194" s="106"/>
    </row>
    <row r="195" spans="23:24">
      <c r="W195" s="96"/>
      <c r="X195" s="106"/>
    </row>
    <row r="196" spans="23:24">
      <c r="W196" s="96"/>
      <c r="X196" s="106"/>
    </row>
    <row r="197" spans="23:24">
      <c r="W197" s="96"/>
      <c r="X197" s="106"/>
    </row>
    <row r="198" spans="23:24">
      <c r="W198" s="96"/>
      <c r="X198" s="106"/>
    </row>
    <row r="199" spans="23:24">
      <c r="W199" s="96"/>
      <c r="X199" s="106"/>
    </row>
    <row r="200" spans="23:24">
      <c r="W200" s="96"/>
      <c r="X200" s="106"/>
    </row>
    <row r="201" spans="23:24">
      <c r="W201" s="96"/>
      <c r="X201" s="106"/>
    </row>
    <row r="202" spans="23:24">
      <c r="W202" s="96"/>
      <c r="X202" s="106"/>
    </row>
    <row r="203" spans="23:24">
      <c r="W203" s="96"/>
      <c r="X203" s="106"/>
    </row>
    <row r="204" spans="23:24">
      <c r="W204" s="96"/>
      <c r="X204" s="106"/>
    </row>
    <row r="205" spans="23:24">
      <c r="W205" s="96"/>
      <c r="X205" s="106"/>
    </row>
    <row r="206" spans="23:24">
      <c r="W206" s="96"/>
      <c r="X206" s="106"/>
    </row>
    <row r="207" spans="23:24">
      <c r="W207" s="96"/>
      <c r="X207" s="106"/>
    </row>
    <row r="208" spans="23:24">
      <c r="W208" s="96"/>
      <c r="X208" s="106"/>
    </row>
    <row r="209" spans="23:24">
      <c r="W209" s="96"/>
      <c r="X209" s="106"/>
    </row>
    <row r="210" spans="23:24">
      <c r="W210" s="96"/>
      <c r="X210" s="106"/>
    </row>
    <row r="211" spans="23:24">
      <c r="W211" s="96"/>
      <c r="X211" s="106"/>
    </row>
    <row r="212" spans="23:24">
      <c r="W212" s="96"/>
      <c r="X212" s="106"/>
    </row>
    <row r="213" spans="23:24">
      <c r="W213" s="96"/>
      <c r="X213" s="106"/>
    </row>
    <row r="214" spans="23:24">
      <c r="W214" s="96"/>
      <c r="X214" s="106"/>
    </row>
    <row r="215" spans="23:24">
      <c r="W215" s="96"/>
      <c r="X215" s="106"/>
    </row>
    <row r="216" spans="23:24">
      <c r="W216" s="96"/>
      <c r="X216" s="106"/>
    </row>
    <row r="217" spans="23:24">
      <c r="W217" s="96"/>
      <c r="X217" s="106"/>
    </row>
    <row r="218" spans="23:24">
      <c r="W218" s="96"/>
      <c r="X218" s="106"/>
    </row>
    <row r="219" spans="23:24">
      <c r="W219" s="96"/>
      <c r="X219" s="106"/>
    </row>
    <row r="220" spans="23:24">
      <c r="W220" s="96"/>
      <c r="X220" s="106"/>
    </row>
    <row r="221" spans="23:24">
      <c r="W221" s="96"/>
      <c r="X221" s="106"/>
    </row>
    <row r="222" spans="23:24">
      <c r="W222" s="96"/>
      <c r="X222" s="106"/>
    </row>
    <row r="223" spans="23:24">
      <c r="W223" s="96"/>
      <c r="X223" s="106"/>
    </row>
    <row r="224" spans="23:24">
      <c r="W224" s="96"/>
      <c r="X224" s="106"/>
    </row>
    <row r="225" spans="23:24">
      <c r="W225" s="96"/>
      <c r="X225" s="106"/>
    </row>
    <row r="226" spans="23:24">
      <c r="W226" s="96"/>
      <c r="X226" s="106"/>
    </row>
    <row r="227" spans="23:24">
      <c r="W227" s="96"/>
      <c r="X227" s="106"/>
    </row>
    <row r="228" spans="23:24">
      <c r="W228" s="96"/>
      <c r="X228" s="106"/>
    </row>
    <row r="229" spans="23:24">
      <c r="W229" s="96"/>
      <c r="X229" s="106"/>
    </row>
    <row r="230" spans="23:24">
      <c r="W230" s="96"/>
      <c r="X230" s="106"/>
    </row>
    <row r="231" spans="23:24">
      <c r="W231" s="96"/>
      <c r="X231" s="106"/>
    </row>
    <row r="232" spans="23:24">
      <c r="W232" s="96"/>
      <c r="X232" s="106"/>
    </row>
    <row r="233" spans="23:24">
      <c r="W233" s="96"/>
      <c r="X233" s="106"/>
    </row>
    <row r="234" spans="23:24">
      <c r="W234" s="96"/>
      <c r="X234" s="106"/>
    </row>
    <row r="235" spans="23:24">
      <c r="W235" s="96"/>
      <c r="X235" s="106"/>
    </row>
    <row r="236" spans="23:24">
      <c r="W236" s="96"/>
      <c r="X236" s="106"/>
    </row>
    <row r="237" spans="23:24">
      <c r="W237" s="96"/>
      <c r="X237" s="106"/>
    </row>
    <row r="238" spans="23:24">
      <c r="W238" s="96"/>
      <c r="X238" s="106"/>
    </row>
    <row r="239" spans="23:24">
      <c r="W239" s="96"/>
      <c r="X239" s="106"/>
    </row>
    <row r="240" spans="23:24">
      <c r="W240" s="96"/>
      <c r="X240" s="106"/>
    </row>
    <row r="241" spans="23:24">
      <c r="W241" s="96"/>
      <c r="X241" s="106"/>
    </row>
    <row r="242" spans="23:24">
      <c r="W242" s="96"/>
      <c r="X242" s="106"/>
    </row>
    <row r="243" spans="23:24">
      <c r="W243" s="96"/>
      <c r="X243" s="106"/>
    </row>
    <row r="244" spans="23:24">
      <c r="W244" s="96"/>
      <c r="X244" s="106"/>
    </row>
    <row r="245" spans="23:24">
      <c r="W245" s="96"/>
      <c r="X245" s="106"/>
    </row>
    <row r="246" spans="23:24">
      <c r="W246" s="96"/>
      <c r="X246" s="106"/>
    </row>
    <row r="247" spans="23:24">
      <c r="W247" s="96"/>
      <c r="X247" s="106"/>
    </row>
    <row r="248" spans="23:24">
      <c r="W248" s="96"/>
      <c r="X248" s="106"/>
    </row>
    <row r="249" spans="23:24">
      <c r="W249" s="96"/>
      <c r="X249" s="106"/>
    </row>
    <row r="250" spans="23:24">
      <c r="W250" s="96"/>
      <c r="X250" s="106"/>
    </row>
    <row r="251" spans="23:24">
      <c r="W251" s="96"/>
      <c r="X251" s="106"/>
    </row>
    <row r="252" spans="23:24">
      <c r="W252" s="96"/>
      <c r="X252" s="106"/>
    </row>
    <row r="253" spans="23:24">
      <c r="W253" s="96"/>
      <c r="X253" s="106"/>
    </row>
    <row r="254" spans="23:24">
      <c r="W254" s="96"/>
      <c r="X254" s="106"/>
    </row>
    <row r="255" spans="23:24">
      <c r="W255" s="96"/>
      <c r="X255" s="106"/>
    </row>
    <row r="256" spans="23:24">
      <c r="W256" s="96"/>
      <c r="X256" s="106"/>
    </row>
    <row r="257" spans="23:24">
      <c r="W257" s="96"/>
      <c r="X257" s="106"/>
    </row>
    <row r="258" spans="23:24">
      <c r="W258" s="96"/>
      <c r="X258" s="106"/>
    </row>
    <row r="259" spans="23:24">
      <c r="W259" s="96"/>
      <c r="X259" s="106"/>
    </row>
    <row r="260" spans="23:24">
      <c r="W260" s="96"/>
      <c r="X260" s="106"/>
    </row>
    <row r="261" spans="23:24">
      <c r="W261" s="96"/>
      <c r="X261" s="106"/>
    </row>
    <row r="262" spans="23:24">
      <c r="W262" s="96"/>
      <c r="X262" s="106"/>
    </row>
    <row r="263" spans="23:24">
      <c r="W263" s="96"/>
      <c r="X263" s="106"/>
    </row>
    <row r="264" spans="23:24">
      <c r="W264" s="96"/>
      <c r="X264" s="106"/>
    </row>
    <row r="265" spans="23:24">
      <c r="W265" s="96"/>
      <c r="X265" s="106"/>
    </row>
    <row r="266" spans="23:24">
      <c r="W266" s="96"/>
      <c r="X266" s="106"/>
    </row>
    <row r="267" spans="23:24">
      <c r="W267" s="96"/>
      <c r="X267" s="106"/>
    </row>
    <row r="268" spans="23:24">
      <c r="W268" s="96"/>
      <c r="X268" s="106"/>
    </row>
    <row r="269" spans="23:24">
      <c r="W269" s="96"/>
      <c r="X269" s="106"/>
    </row>
    <row r="270" spans="23:24">
      <c r="W270" s="96"/>
      <c r="X270" s="106"/>
    </row>
    <row r="271" spans="23:24">
      <c r="W271" s="96"/>
      <c r="X271" s="106"/>
    </row>
    <row r="272" spans="23:24">
      <c r="W272" s="96"/>
      <c r="X272" s="106"/>
    </row>
    <row r="273" spans="23:24">
      <c r="W273" s="96"/>
      <c r="X273" s="106"/>
    </row>
    <row r="274" spans="23:24">
      <c r="W274" s="96"/>
      <c r="X274" s="106"/>
    </row>
    <row r="275" spans="23:24">
      <c r="W275" s="96"/>
      <c r="X275" s="106"/>
    </row>
    <row r="276" spans="23:24">
      <c r="W276" s="96"/>
      <c r="X276" s="106"/>
    </row>
    <row r="277" spans="23:24">
      <c r="W277" s="96"/>
      <c r="X277" s="106"/>
    </row>
    <row r="278" spans="23:24">
      <c r="W278" s="96"/>
      <c r="X278" s="106"/>
    </row>
    <row r="279" spans="23:24">
      <c r="W279" s="96"/>
      <c r="X279" s="106"/>
    </row>
    <row r="280" spans="23:24">
      <c r="W280" s="96"/>
      <c r="X280" s="106"/>
    </row>
    <row r="281" spans="23:24">
      <c r="W281" s="96"/>
      <c r="X281" s="106"/>
    </row>
    <row r="282" spans="23:24">
      <c r="W282" s="96"/>
      <c r="X282" s="106"/>
    </row>
    <row r="283" spans="23:24">
      <c r="W283" s="96"/>
      <c r="X283" s="106"/>
    </row>
    <row r="284" spans="23:24">
      <c r="W284" s="96"/>
      <c r="X284" s="106"/>
    </row>
    <row r="285" spans="23:24">
      <c r="W285" s="96"/>
      <c r="X285" s="106"/>
    </row>
    <row r="286" spans="23:24">
      <c r="W286" s="96"/>
      <c r="X286" s="106"/>
    </row>
    <row r="287" spans="23:24">
      <c r="W287" s="96"/>
      <c r="X287" s="106"/>
    </row>
    <row r="288" spans="23:24">
      <c r="W288" s="96"/>
      <c r="X288" s="106"/>
    </row>
    <row r="289" spans="23:24">
      <c r="W289" s="96"/>
      <c r="X289" s="106"/>
    </row>
    <row r="290" spans="23:24">
      <c r="W290" s="96"/>
      <c r="X290" s="106"/>
    </row>
    <row r="291" spans="23:24">
      <c r="W291" s="96"/>
      <c r="X291" s="106"/>
    </row>
    <row r="292" spans="23:24">
      <c r="W292" s="96"/>
      <c r="X292" s="106"/>
    </row>
    <row r="293" spans="23:24">
      <c r="W293" s="96"/>
      <c r="X293" s="106"/>
    </row>
    <row r="294" spans="23:24">
      <c r="W294" s="96"/>
      <c r="X294" s="106"/>
    </row>
    <row r="295" spans="23:24">
      <c r="W295" s="96"/>
      <c r="X295" s="106"/>
    </row>
    <row r="296" spans="23:24">
      <c r="W296" s="96"/>
      <c r="X296" s="106"/>
    </row>
    <row r="297" spans="23:24">
      <c r="W297" s="96"/>
      <c r="X297" s="106"/>
    </row>
    <row r="298" spans="23:24">
      <c r="W298" s="96"/>
      <c r="X298" s="106"/>
    </row>
    <row r="299" spans="23:24">
      <c r="W299" s="96"/>
      <c r="X299" s="106"/>
    </row>
    <row r="300" spans="23:24">
      <c r="W300" s="96"/>
      <c r="X300" s="106"/>
    </row>
    <row r="301" spans="23:24">
      <c r="W301" s="96"/>
      <c r="X301" s="106"/>
    </row>
    <row r="302" spans="23:24">
      <c r="W302" s="96"/>
      <c r="X302" s="106"/>
    </row>
    <row r="303" spans="23:24">
      <c r="W303" s="96"/>
      <c r="X303" s="106"/>
    </row>
    <row r="304" spans="23:24">
      <c r="W304" s="96"/>
      <c r="X304" s="106"/>
    </row>
    <row r="305" spans="23:24">
      <c r="W305" s="96"/>
      <c r="X305" s="106"/>
    </row>
    <row r="306" spans="23:24">
      <c r="W306" s="96"/>
      <c r="X306" s="106"/>
    </row>
    <row r="307" spans="23:24">
      <c r="W307" s="96"/>
      <c r="X307" s="106"/>
    </row>
    <row r="308" spans="23:24">
      <c r="W308" s="96"/>
      <c r="X308" s="106"/>
    </row>
    <row r="309" spans="23:24">
      <c r="W309" s="96"/>
      <c r="X309" s="106"/>
    </row>
    <row r="310" spans="23:24">
      <c r="W310" s="96"/>
      <c r="X310" s="106"/>
    </row>
    <row r="311" spans="23:24">
      <c r="W311" s="96"/>
      <c r="X311" s="106"/>
    </row>
    <row r="312" spans="23:24">
      <c r="W312" s="96"/>
      <c r="X312" s="106"/>
    </row>
    <row r="313" spans="23:24">
      <c r="W313" s="96"/>
      <c r="X313" s="106"/>
    </row>
    <row r="314" spans="23:24">
      <c r="W314" s="96"/>
      <c r="X314" s="106"/>
    </row>
    <row r="315" spans="23:24">
      <c r="W315" s="96"/>
      <c r="X315" s="106"/>
    </row>
    <row r="316" spans="23:24">
      <c r="W316" s="96"/>
      <c r="X316" s="106"/>
    </row>
    <row r="317" spans="23:24">
      <c r="W317" s="96"/>
      <c r="X317" s="106"/>
    </row>
    <row r="318" spans="23:24">
      <c r="W318" s="96"/>
      <c r="X318" s="106"/>
    </row>
    <row r="319" spans="23:24">
      <c r="W319" s="96"/>
      <c r="X319" s="106"/>
    </row>
    <row r="320" spans="23:24">
      <c r="W320" s="96"/>
      <c r="X320" s="106"/>
    </row>
    <row r="321" spans="23:24">
      <c r="W321" s="96"/>
      <c r="X321" s="106"/>
    </row>
    <row r="322" spans="23:24">
      <c r="W322" s="96"/>
      <c r="X322" s="106"/>
    </row>
    <row r="323" spans="23:24">
      <c r="W323" s="96"/>
      <c r="X323" s="106"/>
    </row>
    <row r="324" spans="23:24">
      <c r="W324" s="96"/>
      <c r="X324" s="106"/>
    </row>
    <row r="325" spans="23:24">
      <c r="W325" s="96"/>
      <c r="X325" s="106"/>
    </row>
    <row r="326" spans="23:24">
      <c r="W326" s="96"/>
      <c r="X326" s="106"/>
    </row>
    <row r="327" spans="23:24">
      <c r="W327" s="96"/>
      <c r="X327" s="106"/>
    </row>
    <row r="328" spans="23:24">
      <c r="W328" s="96"/>
      <c r="X328" s="106"/>
    </row>
    <row r="329" spans="23:24">
      <c r="W329" s="96"/>
      <c r="X329" s="106"/>
    </row>
    <row r="330" spans="23:24">
      <c r="W330" s="96"/>
      <c r="X330" s="106"/>
    </row>
    <row r="331" spans="23:24">
      <c r="W331" s="96"/>
      <c r="X331" s="106"/>
    </row>
    <row r="332" spans="23:24">
      <c r="W332" s="96"/>
      <c r="X332" s="106"/>
    </row>
    <row r="333" spans="23:24">
      <c r="W333" s="96"/>
      <c r="X333" s="106"/>
    </row>
    <row r="334" spans="23:24">
      <c r="W334" s="96"/>
      <c r="X334" s="106"/>
    </row>
    <row r="335" spans="23:24">
      <c r="W335" s="96"/>
      <c r="X335" s="106"/>
    </row>
    <row r="336" spans="23:24">
      <c r="W336" s="96"/>
      <c r="X336" s="106"/>
    </row>
    <row r="337" spans="23:24">
      <c r="W337" s="96"/>
      <c r="X337" s="106"/>
    </row>
    <row r="338" spans="23:24">
      <c r="W338" s="96"/>
      <c r="X338" s="106"/>
    </row>
    <row r="339" spans="23:24">
      <c r="W339" s="96"/>
      <c r="X339" s="106"/>
    </row>
    <row r="340" spans="23:24">
      <c r="W340" s="96"/>
      <c r="X340" s="106"/>
    </row>
    <row r="341" spans="23:24">
      <c r="W341" s="96"/>
      <c r="X341" s="106"/>
    </row>
    <row r="342" spans="23:24">
      <c r="W342" s="96"/>
      <c r="X342" s="106"/>
    </row>
    <row r="343" spans="23:24">
      <c r="W343" s="96"/>
      <c r="X343" s="106"/>
    </row>
    <row r="344" spans="23:24">
      <c r="W344" s="96"/>
      <c r="X344" s="106"/>
    </row>
    <row r="345" spans="23:24">
      <c r="W345" s="96"/>
      <c r="X345" s="106"/>
    </row>
    <row r="346" spans="23:24">
      <c r="W346" s="96"/>
      <c r="X346" s="106"/>
    </row>
    <row r="347" spans="23:24">
      <c r="W347" s="96"/>
      <c r="X347" s="106"/>
    </row>
    <row r="348" spans="23:24">
      <c r="W348" s="96"/>
      <c r="X348" s="106"/>
    </row>
    <row r="349" spans="23:24">
      <c r="W349" s="96"/>
      <c r="X349" s="106"/>
    </row>
    <row r="350" spans="23:24">
      <c r="W350" s="96"/>
      <c r="X350" s="106"/>
    </row>
    <row r="351" spans="23:24">
      <c r="W351" s="96"/>
      <c r="X351" s="106"/>
    </row>
    <row r="352" spans="23:24">
      <c r="W352" s="96"/>
      <c r="X352" s="106"/>
    </row>
    <row r="353" spans="23:24">
      <c r="W353" s="96"/>
      <c r="X353" s="106"/>
    </row>
    <row r="354" spans="23:24">
      <c r="W354" s="96"/>
      <c r="X354" s="106"/>
    </row>
    <row r="355" spans="23:24">
      <c r="W355" s="96"/>
      <c r="X355" s="106"/>
    </row>
    <row r="356" spans="23:24">
      <c r="W356" s="96"/>
      <c r="X356" s="106"/>
    </row>
    <row r="357" spans="23:24">
      <c r="W357" s="96"/>
      <c r="X357" s="106"/>
    </row>
    <row r="358" spans="23:24">
      <c r="W358" s="96"/>
      <c r="X358" s="106"/>
    </row>
    <row r="359" spans="23:24">
      <c r="W359" s="96"/>
      <c r="X359" s="106"/>
    </row>
    <row r="360" spans="23:24">
      <c r="W360" s="96"/>
      <c r="X360" s="106"/>
    </row>
    <row r="361" spans="23:24">
      <c r="W361" s="96"/>
      <c r="X361" s="106"/>
    </row>
    <row r="362" spans="23:24">
      <c r="W362" s="96"/>
      <c r="X362" s="106"/>
    </row>
    <row r="363" spans="23:24">
      <c r="W363" s="96"/>
      <c r="X363" s="106"/>
    </row>
    <row r="364" spans="23:24">
      <c r="W364" s="96"/>
      <c r="X364" s="106"/>
    </row>
    <row r="365" spans="23:24">
      <c r="W365" s="96"/>
      <c r="X365" s="106"/>
    </row>
    <row r="366" spans="23:24">
      <c r="W366" s="96"/>
      <c r="X366" s="106"/>
    </row>
    <row r="367" spans="23:24">
      <c r="W367" s="96"/>
      <c r="X367" s="106"/>
    </row>
    <row r="368" spans="23:24">
      <c r="W368" s="96"/>
      <c r="X368" s="106"/>
    </row>
    <row r="369" spans="23:24">
      <c r="W369" s="96"/>
      <c r="X369" s="106"/>
    </row>
    <row r="370" spans="23:24">
      <c r="W370" s="96"/>
      <c r="X370" s="106"/>
    </row>
    <row r="371" spans="23:24">
      <c r="W371" s="96"/>
      <c r="X371" s="106"/>
    </row>
  </sheetData>
  <phoneticPr fontId="1"/>
  <conditionalFormatting sqref="C53:D53 A77:D279 C54:C64 C65:D66 C70:D76">
    <cfRule type="expression" dxfId="17" priority="1" stopIfTrue="1">
      <formula>NOT(ISBLANK($C53))</formula>
    </cfRule>
  </conditionalFormatting>
  <conditionalFormatting sqref="G65:H65 F58:H64 G53:H57 E66:H66 E72:H273 F67:H71">
    <cfRule type="expression" dxfId="16" priority="2" stopIfTrue="1">
      <formula>NOT(ISBLANK($G53))</formula>
    </cfRule>
  </conditionalFormatting>
  <conditionalFormatting sqref="D50">
    <cfRule type="expression" dxfId="15" priority="4" stopIfTrue="1">
      <formula>NOT(ISBLANK($C53))</formula>
    </cfRule>
  </conditionalFormatting>
  <conditionalFormatting sqref="D54 D60:D64">
    <cfRule type="expression" dxfId="14" priority="6" stopIfTrue="1">
      <formula>NOT(ISBLANK($C66))</formula>
    </cfRule>
  </conditionalFormatting>
  <conditionalFormatting sqref="F40">
    <cfRule type="expression" dxfId="13" priority="8" stopIfTrue="1">
      <formula>NOT(ISBLANK($C66))</formula>
    </cfRule>
  </conditionalFormatting>
  <conditionalFormatting sqref="B40:B42">
    <cfRule type="expression" dxfId="12" priority="10" stopIfTrue="1">
      <formula>NOT(ISBLANK($C54))</formula>
    </cfRule>
  </conditionalFormatting>
  <conditionalFormatting sqref="E61">
    <cfRule type="expression" dxfId="11" priority="12" stopIfTrue="1">
      <formula>NOT(ISBLANK($C53))</formula>
    </cfRule>
  </conditionalFormatting>
  <conditionalFormatting sqref="F54:F58">
    <cfRule type="expression" dxfId="10" priority="14" stopIfTrue="1">
      <formula>NOT(ISBLANK($C72))</formula>
    </cfRule>
  </conditionalFormatting>
  <conditionalFormatting sqref="B54:B58">
    <cfRule type="expression" dxfId="9" priority="19" stopIfTrue="1">
      <formula>NOT(ISBLANK($C61))</formula>
    </cfRule>
  </conditionalFormatting>
  <conditionalFormatting sqref="B43:B45 D55:D56">
    <cfRule type="expression" dxfId="8" priority="20" stopIfTrue="1">
      <formula>NOT(ISBLANK($C58))</formula>
    </cfRule>
  </conditionalFormatting>
  <conditionalFormatting sqref="B65">
    <cfRule type="expression" dxfId="7" priority="21" stopIfTrue="1">
      <formula>NOT(ISBLANK($C57))</formula>
    </cfRule>
  </conditionalFormatting>
  <conditionalFormatting sqref="F59">
    <cfRule type="expression" dxfId="6" priority="23" stopIfTrue="1">
      <formula>NOT(ISBLANK($G57))</formula>
    </cfRule>
  </conditionalFormatting>
  <conditionalFormatting sqref="D57:D59">
    <cfRule type="expression" dxfId="5" priority="30" stopIfTrue="1">
      <formula>NOT(ISBLANK(#REF!))</formula>
    </cfRule>
  </conditionalFormatting>
  <conditionalFormatting sqref="F65">
    <cfRule type="expression" dxfId="4" priority="33" stopIfTrue="1">
      <formula>NOT(ISBLANK(#REF!))</formula>
    </cfRule>
  </conditionalFormatting>
  <conditionalFormatting sqref="F43:F44">
    <cfRule type="expression" dxfId="3" priority="35" stopIfTrue="1">
      <formula>NOT(ISBLANK(#REF!))</formula>
    </cfRule>
  </conditionalFormatting>
  <conditionalFormatting sqref="E70:E71">
    <cfRule type="expression" dxfId="2" priority="40" stopIfTrue="1">
      <formula>NOT(ISBLANK($G69))</formula>
    </cfRule>
  </conditionalFormatting>
  <conditionalFormatting sqref="E70">
    <cfRule type="expression" dxfId="1" priority="46" stopIfTrue="1">
      <formula>NOT(ISBLANK($G67))</formula>
    </cfRule>
  </conditionalFormatting>
  <conditionalFormatting sqref="F41:F42">
    <cfRule type="expression" dxfId="0" priority="47" stopIfTrue="1">
      <formula>NOT(ISBLANK($C70))</formula>
    </cfRule>
  </conditionalFormatting>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27</vt:i4>
      </vt:variant>
    </vt:vector>
  </HeadingPairs>
  <TitlesOfParts>
    <vt:vector size="33" baseType="lpstr">
      <vt:lpstr>入力注意事項</vt:lpstr>
      <vt:lpstr>競技者データ入力シート</vt:lpstr>
      <vt:lpstr>大会申込一覧表(印刷して提出)</vt:lpstr>
      <vt:lpstr>NANS Data</vt:lpstr>
      <vt:lpstr>data</vt:lpstr>
      <vt:lpstr>データ</vt:lpstr>
      <vt:lpstr>_29A1</vt:lpstr>
      <vt:lpstr>_29A2</vt:lpstr>
      <vt:lpstr>_29C1</vt:lpstr>
      <vt:lpstr>_29C2</vt:lpstr>
      <vt:lpstr>_29D1</vt:lpstr>
      <vt:lpstr>_29D2</vt:lpstr>
      <vt:lpstr>_29E1</vt:lpstr>
      <vt:lpstr>_29E2</vt:lpstr>
      <vt:lpstr>_29RA1</vt:lpstr>
      <vt:lpstr>_29RA2</vt:lpstr>
      <vt:lpstr>_29RC1</vt:lpstr>
      <vt:lpstr>_29RC2</vt:lpstr>
      <vt:lpstr>_29RD1</vt:lpstr>
      <vt:lpstr>_29RD2</vt:lpstr>
      <vt:lpstr>_30A1</vt:lpstr>
      <vt:lpstr>_30A2</vt:lpstr>
      <vt:lpstr>_30C1</vt:lpstr>
      <vt:lpstr>_30C2</vt:lpstr>
      <vt:lpstr>_30D1</vt:lpstr>
      <vt:lpstr>_30D2</vt:lpstr>
      <vt:lpstr>_30RA1</vt:lpstr>
      <vt:lpstr>_30RA2</vt:lpstr>
      <vt:lpstr>_30RC1</vt:lpstr>
      <vt:lpstr>_30RC2</vt:lpstr>
      <vt:lpstr>'大会申込一覧表(印刷して提出)'!Print_Area</vt:lpstr>
      <vt:lpstr>入力注意事項!Print_Area</vt:lpstr>
      <vt:lpstr>'大会申込一覧表(印刷して提出)'!Print_Titles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JMⅦ</dc:creator>
  <cp:lastModifiedBy>JMⅦ</cp:lastModifiedBy>
  <cp:lastPrinted>2020-08-05T07:11:14Z</cp:lastPrinted>
  <dcterms:created xsi:type="dcterms:W3CDTF">2020-07-31T13:59:35Z</dcterms:created>
  <dcterms:modified xsi:type="dcterms:W3CDTF">2020-08-05T07:12:28Z</dcterms:modified>
</cp:coreProperties>
</file>